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66"/>
  <workbookPr defaultThemeVersion="124226"/>
  <mc:AlternateContent xmlns:mc="http://schemas.openxmlformats.org/markup-compatibility/2006">
    <mc:Choice Requires="x15">
      <x15ac:absPath xmlns:x15ac="http://schemas.microsoft.com/office/spreadsheetml/2010/11/ac" url="\\ser\Lietvediba\1_LIGUMI\BUVNIECIBA\CELU_NOZARE\2017.g\2_LPP2017_Tramvaja tilts\"/>
    </mc:Choice>
  </mc:AlternateContent>
  <workbookProtection workbookAlgorithmName="SHA-512" workbookHashValue="5F2RGHMBOWA0QlbTEtncgq4a51Ibp7cr4wwITF3vOz6IbwI2Y+V7sQwSguUNAAjtiDkgq5YOHqH2Oggty33kaQ==" workbookSaltValue="5Tu/XsjVMhl/r0YaAA7Tsg==" workbookSpinCount="100000" lockStructure="1"/>
  <bookViews>
    <workbookView xWindow="0" yWindow="0" windowWidth="20490" windowHeight="7905" tabRatio="843"/>
  </bookViews>
  <sheets>
    <sheet name="Būv.KOPTĀME_" sheetId="92" r:id="rId1"/>
    <sheet name="Kopsav.1" sheetId="90" r:id="rId2"/>
    <sheet name="1_TKT" sheetId="70" r:id="rId3"/>
    <sheet name="2_Sliežu ceļi" sheetId="104" r:id="rId4"/>
    <sheet name="3_Ceļi-Brauktuve" sheetId="105" r:id="rId5"/>
    <sheet name="4_ietve" sheetId="107" r:id="rId6"/>
    <sheet name="5_EL_apgaism.A" sheetId="108" r:id="rId7"/>
    <sheet name="6_EL_apgaims.N" sheetId="109" r:id="rId8"/>
    <sheet name="7_04kV" sheetId="106" r:id="rId9"/>
    <sheet name="8_10kV" sheetId="111" r:id="rId10"/>
    <sheet name="9_EST LT" sheetId="110" r:id="rId11"/>
    <sheet name="10_EST Lattekecom" sheetId="112" r:id="rId12"/>
    <sheet name="11_EST Ostkom" sheetId="113" r:id="rId13"/>
    <sheet name="12_VAS" sheetId="114" r:id="rId14"/>
    <sheet name="13_Ū" sheetId="115" r:id="rId15"/>
    <sheet name="14_K1" sheetId="116" r:id="rId16"/>
    <sheet name="15_K2" sheetId="117" r:id="rId17"/>
    <sheet name="15a_zemes darbi UKT" sheetId="118" r:id="rId18"/>
    <sheet name="Kopsav.2" sheetId="120" r:id="rId19"/>
    <sheet name="16_TKTa" sheetId="119" r:id="rId20"/>
    <sheet name="17_Sliežu ceļi" sheetId="121" r:id="rId21"/>
    <sheet name="18_BKa" sheetId="122" r:id="rId22"/>
    <sheet name="19_BKatbalstsiena" sheetId="123" r:id="rId23"/>
    <sheet name="20_Ceļi BRa" sheetId="124" r:id="rId24"/>
    <sheet name="21_Ietve" sheetId="126" r:id="rId25"/>
    <sheet name="22_ELKa" sheetId="125" r:id="rId26"/>
    <sheet name="23_ESTLattelecom" sheetId="127" r:id="rId27"/>
    <sheet name="24_EST LT" sheetId="128" r:id="rId28"/>
    <sheet name="25_EST LVRTC" sheetId="129" r:id="rId29"/>
    <sheet name="26_EST Emilija" sheetId="130" r:id="rId30"/>
    <sheet name="27_EST Ostcom" sheetId="131" r:id="rId31"/>
    <sheet name="28_VAS" sheetId="132" r:id="rId32"/>
    <sheet name="29_VNa" sheetId="133" r:id="rId33"/>
  </sheets>
  <definedNames>
    <definedName name="_xlnm._FilterDatabase" localSheetId="2" hidden="1">'1_TKT'!$A$16:$Q$74</definedName>
    <definedName name="_xlnm._FilterDatabase" localSheetId="11" hidden="1">'10_EST Lattekecom'!$A$16:$Q$28</definedName>
    <definedName name="_xlnm._FilterDatabase" localSheetId="12" hidden="1">'11_EST Ostkom'!$A$16:$Q$29</definedName>
    <definedName name="_xlnm._FilterDatabase" localSheetId="13" hidden="1">'12_VAS'!$A$16:$Q$41</definedName>
    <definedName name="_xlnm._FilterDatabase" localSheetId="14" hidden="1">'13_Ū'!$A$16:$Q$73</definedName>
    <definedName name="_xlnm._FilterDatabase" localSheetId="15" hidden="1">'14_K1'!$A$16:$Q$68</definedName>
    <definedName name="_xlnm._FilterDatabase" localSheetId="16" hidden="1">'15_K2'!$A$16:$Q$79</definedName>
    <definedName name="_xlnm._FilterDatabase" localSheetId="17" hidden="1">'15a_zemes darbi UKT'!$A$16:$Q$71</definedName>
    <definedName name="_xlnm._FilterDatabase" localSheetId="19" hidden="1">'16_TKTa'!$A$16:$Q$68</definedName>
    <definedName name="_xlnm._FilterDatabase" localSheetId="20" hidden="1">'17_Sliežu ceļi'!$A$16:$Q$81</definedName>
    <definedName name="_xlnm._FilterDatabase" localSheetId="21" hidden="1">'18_BKa'!$A$16:$Q$117</definedName>
    <definedName name="_xlnm._FilterDatabase" localSheetId="22" hidden="1">'19_BKatbalstsiena'!$A$16:$Q$82</definedName>
    <definedName name="_xlnm._FilterDatabase" localSheetId="3" hidden="1">'2_Sliežu ceļi'!$A$16:$Q$106</definedName>
    <definedName name="_xlnm._FilterDatabase" localSheetId="23" hidden="1">'20_Ceļi BRa'!$A$16:$Q$76</definedName>
    <definedName name="_xlnm._FilterDatabase" localSheetId="24" hidden="1">'21_Ietve'!$A$16:$Q$36</definedName>
    <definedName name="_xlnm._FilterDatabase" localSheetId="25" hidden="1">'22_ELKa'!$A$16:$Q$78</definedName>
    <definedName name="_xlnm._FilterDatabase" localSheetId="26" hidden="1">'23_ESTLattelecom'!$A$16:$Q$32</definedName>
    <definedName name="_xlnm._FilterDatabase" localSheetId="27" hidden="1">'24_EST LT'!$A$16:$Q$36</definedName>
    <definedName name="_xlnm._FilterDatabase" localSheetId="28" hidden="1">'25_EST LVRTC'!$A$16:$Q$25</definedName>
    <definedName name="_xlnm._FilterDatabase" localSheetId="29" hidden="1">'26_EST Emilija'!$A$16:$Q$32</definedName>
    <definedName name="_xlnm._FilterDatabase" localSheetId="30" hidden="1">'27_EST Ostcom'!$A$16:$Q$29</definedName>
    <definedName name="_xlnm._FilterDatabase" localSheetId="31" hidden="1">'28_VAS'!$A$16:$Q$43</definedName>
    <definedName name="_xlnm._FilterDatabase" localSheetId="32" hidden="1">'29_VNa'!$A$16:$Q$35</definedName>
    <definedName name="_xlnm._FilterDatabase" localSheetId="4" hidden="1">'3_Ceļi-Brauktuve'!$A$16:$Q$123</definedName>
    <definedName name="_xlnm._FilterDatabase" localSheetId="5" hidden="1">'4_ietve'!$A$16:$Q$50</definedName>
    <definedName name="_xlnm._FilterDatabase" localSheetId="6" hidden="1">'5_EL_apgaism.A'!$A$16:$Q$90</definedName>
    <definedName name="_xlnm._FilterDatabase" localSheetId="7" hidden="1">'6_EL_apgaims.N'!$A$16:$Q$40</definedName>
    <definedName name="_xlnm._FilterDatabase" localSheetId="8" hidden="1">'7_04kV'!$A$16:$Q$61</definedName>
    <definedName name="_xlnm._FilterDatabase" localSheetId="9" hidden="1">'8_10kV'!$A$16:$Q$51</definedName>
    <definedName name="_xlnm._FilterDatabase" localSheetId="10" hidden="1">'9_EST LT'!$A$16:$Q$37</definedName>
    <definedName name="_xlnm.Print_Area" localSheetId="2">'1_TKT'!$A$1:$Q$83</definedName>
    <definedName name="_xlnm.Print_Area" localSheetId="11">'10_EST Lattekecom'!$A$1:$Q$37</definedName>
    <definedName name="_xlnm.Print_Area" localSheetId="12">'11_EST Ostkom'!$A$1:$Q$38</definedName>
    <definedName name="_xlnm.Print_Area" localSheetId="13">'12_VAS'!$A$1:$Q$50</definedName>
    <definedName name="_xlnm.Print_Area" localSheetId="14">'13_Ū'!$A$1:$Q$82</definedName>
    <definedName name="_xlnm.Print_Area" localSheetId="15">'14_K1'!$A$1:$Q$77</definedName>
    <definedName name="_xlnm.Print_Area" localSheetId="16">'15_K2'!$A$1:$Q$88</definedName>
    <definedName name="_xlnm.Print_Area" localSheetId="17">'15a_zemes darbi UKT'!$A$1:$Q$80</definedName>
    <definedName name="_xlnm.Print_Area" localSheetId="19">'16_TKTa'!$A$1:$Q$77</definedName>
    <definedName name="_xlnm.Print_Area" localSheetId="20">'17_Sliežu ceļi'!$A$1:$Q$90</definedName>
    <definedName name="_xlnm.Print_Area" localSheetId="21">'18_BKa'!$A$1:$Q$126</definedName>
    <definedName name="_xlnm.Print_Area" localSheetId="22">'19_BKatbalstsiena'!$A$1:$Q$91</definedName>
    <definedName name="_xlnm.Print_Area" localSheetId="3">'2_Sliežu ceļi'!$A$1:$Q$115</definedName>
    <definedName name="_xlnm.Print_Area" localSheetId="23">'20_Ceļi BRa'!$A$1:$Q$85</definedName>
    <definedName name="_xlnm.Print_Area" localSheetId="24">'21_Ietve'!$A$1:$Q$45</definedName>
    <definedName name="_xlnm.Print_Area" localSheetId="25">'22_ELKa'!$A$1:$Q$87</definedName>
    <definedName name="_xlnm.Print_Area" localSheetId="26">'23_ESTLattelecom'!$A$1:$Q$40</definedName>
    <definedName name="_xlnm.Print_Area" localSheetId="27">'24_EST LT'!$A$1:$Q$45</definedName>
    <definedName name="_xlnm.Print_Area" localSheetId="28">'25_EST LVRTC'!$A$1:$Q$34</definedName>
    <definedName name="_xlnm.Print_Area" localSheetId="29">'26_EST Emilija'!$A$1:$Q$41</definedName>
    <definedName name="_xlnm.Print_Area" localSheetId="30">'27_EST Ostcom'!$A$1:$Q$38</definedName>
    <definedName name="_xlnm.Print_Area" localSheetId="31">'28_VAS'!$A$1:$Q$52</definedName>
    <definedName name="_xlnm.Print_Area" localSheetId="32">'29_VNa'!$A$1:$Q$44</definedName>
    <definedName name="_xlnm.Print_Area" localSheetId="4">'3_Ceļi-Brauktuve'!$A$1:$Q$132</definedName>
    <definedName name="_xlnm.Print_Area" localSheetId="5">'4_ietve'!$A$1:$Q$59</definedName>
    <definedName name="_xlnm.Print_Area" localSheetId="6">'5_EL_apgaism.A'!$A$1:$Q$99</definedName>
    <definedName name="_xlnm.Print_Area" localSheetId="7">'6_EL_apgaims.N'!$A$1:$Q$49</definedName>
    <definedName name="_xlnm.Print_Area" localSheetId="8">'7_04kV'!$A$1:$Q$70</definedName>
    <definedName name="_xlnm.Print_Area" localSheetId="9">'8_10kV'!$A$1:$Q$60</definedName>
    <definedName name="_xlnm.Print_Area" localSheetId="10">'9_EST LT'!$A$1:$Q$46</definedName>
    <definedName name="_xlnm.Print_Area" localSheetId="0">Būv.KOPTĀME_!$A$1:$D$34</definedName>
    <definedName name="_xlnm.Print_Area" localSheetId="1">Kopsav.1!$A$1:$I$47</definedName>
    <definedName name="_xlnm.Print_Area" localSheetId="18">Kopsav.2!$A$1:$I$45</definedName>
    <definedName name="_xlnm.Print_Titles" localSheetId="2">'1_TKT'!$14:$16</definedName>
    <definedName name="_xlnm.Print_Titles" localSheetId="11">'10_EST Lattekecom'!$14:$16</definedName>
    <definedName name="_xlnm.Print_Titles" localSheetId="12">'11_EST Ostkom'!$14:$16</definedName>
    <definedName name="_xlnm.Print_Titles" localSheetId="13">'12_VAS'!$14:$16</definedName>
    <definedName name="_xlnm.Print_Titles" localSheetId="14">'13_Ū'!$14:$16</definedName>
    <definedName name="_xlnm.Print_Titles" localSheetId="15">'14_K1'!$14:$16</definedName>
    <definedName name="_xlnm.Print_Titles" localSheetId="16">'15_K2'!$14:$16</definedName>
    <definedName name="_xlnm.Print_Titles" localSheetId="17">'15a_zemes darbi UKT'!$14:$16</definedName>
    <definedName name="_xlnm.Print_Titles" localSheetId="19">'16_TKTa'!$14:$16</definedName>
    <definedName name="_xlnm.Print_Titles" localSheetId="20">'17_Sliežu ceļi'!$14:$16</definedName>
    <definedName name="_xlnm.Print_Titles" localSheetId="21">'18_BKa'!$14:$16</definedName>
    <definedName name="_xlnm.Print_Titles" localSheetId="22">'19_BKatbalstsiena'!$14:$16</definedName>
    <definedName name="_xlnm.Print_Titles" localSheetId="3">'2_Sliežu ceļi'!$14:$16</definedName>
    <definedName name="_xlnm.Print_Titles" localSheetId="23">'20_Ceļi BRa'!$14:$16</definedName>
    <definedName name="_xlnm.Print_Titles" localSheetId="24">'21_Ietve'!$14:$16</definedName>
    <definedName name="_xlnm.Print_Titles" localSheetId="25">'22_ELKa'!$14:$16</definedName>
    <definedName name="_xlnm.Print_Titles" localSheetId="26">'23_ESTLattelecom'!$14:$16</definedName>
    <definedName name="_xlnm.Print_Titles" localSheetId="27">'24_EST LT'!$14:$16</definedName>
    <definedName name="_xlnm.Print_Titles" localSheetId="28">'25_EST LVRTC'!$14:$16</definedName>
    <definedName name="_xlnm.Print_Titles" localSheetId="29">'26_EST Emilija'!$14:$16</definedName>
    <definedName name="_xlnm.Print_Titles" localSheetId="30">'27_EST Ostcom'!$14:$16</definedName>
    <definedName name="_xlnm.Print_Titles" localSheetId="31">'28_VAS'!$14:$16</definedName>
    <definedName name="_xlnm.Print_Titles" localSheetId="32">'29_VNa'!$14:$16</definedName>
    <definedName name="_xlnm.Print_Titles" localSheetId="4">'3_Ceļi-Brauktuve'!$14:$16</definedName>
    <definedName name="_xlnm.Print_Titles" localSheetId="5">'4_ietve'!$14:$16</definedName>
    <definedName name="_xlnm.Print_Titles" localSheetId="6">'5_EL_apgaism.A'!$14:$16</definedName>
    <definedName name="_xlnm.Print_Titles" localSheetId="7">'6_EL_apgaims.N'!$14:$16</definedName>
    <definedName name="_xlnm.Print_Titles" localSheetId="8">'7_04kV'!$14:$16</definedName>
    <definedName name="_xlnm.Print_Titles" localSheetId="9">'8_10kV'!$14:$16</definedName>
    <definedName name="_xlnm.Print_Titles" localSheetId="10">'9_EST LT'!$14:$16</definedName>
    <definedName name="_xlnm.Print_Titles" localSheetId="1">Kopsav.1!$15:$16</definedName>
    <definedName name="_xlnm.Print_Titles" localSheetId="18">Kopsav.2!$15:$16</definedName>
  </definedNames>
  <calcPr calcId="162913" fullPrecision="0" concurrentCalc="0"/>
</workbook>
</file>

<file path=xl/calcChain.xml><?xml version="1.0" encoding="utf-8"?>
<calcChain xmlns="http://schemas.openxmlformats.org/spreadsheetml/2006/main">
  <c r="I63" i="115" l="1"/>
  <c r="N63" i="115"/>
  <c r="O63" i="115"/>
  <c r="P63" i="115"/>
  <c r="Q63" i="115"/>
  <c r="F58" i="123"/>
  <c r="F56" i="123"/>
  <c r="F57" i="123"/>
  <c r="F55" i="123"/>
  <c r="F53" i="123"/>
  <c r="F54" i="123"/>
  <c r="F51" i="123"/>
  <c r="F52" i="123"/>
  <c r="F49" i="123"/>
  <c r="F50" i="123"/>
  <c r="F48" i="123"/>
  <c r="F47" i="123"/>
  <c r="F46" i="123"/>
  <c r="F45" i="123"/>
  <c r="F44" i="123"/>
  <c r="F43" i="123"/>
  <c r="I67" i="70"/>
  <c r="N67" i="70"/>
  <c r="O67" i="70"/>
  <c r="P67" i="70"/>
  <c r="Q67" i="70"/>
  <c r="M67" i="70"/>
  <c r="L67" i="70"/>
  <c r="B21" i="92"/>
  <c r="M18" i="133"/>
  <c r="M19" i="133"/>
  <c r="M20" i="133"/>
  <c r="M21" i="133"/>
  <c r="M22" i="133"/>
  <c r="M23" i="133"/>
  <c r="M24" i="133"/>
  <c r="M25" i="133"/>
  <c r="M26" i="133"/>
  <c r="M27" i="133"/>
  <c r="M28" i="133"/>
  <c r="M29" i="133"/>
  <c r="M30" i="133"/>
  <c r="M31" i="133"/>
  <c r="M32" i="133"/>
  <c r="M33" i="133"/>
  <c r="M35" i="133"/>
  <c r="I31" i="120"/>
  <c r="P18" i="133"/>
  <c r="P19" i="133"/>
  <c r="P20" i="133"/>
  <c r="P21" i="133"/>
  <c r="P22" i="133"/>
  <c r="P23" i="133"/>
  <c r="P24" i="133"/>
  <c r="P25" i="133"/>
  <c r="P26" i="133"/>
  <c r="P27" i="133"/>
  <c r="P28" i="133"/>
  <c r="P29" i="133"/>
  <c r="P30" i="133"/>
  <c r="P31" i="133"/>
  <c r="P32" i="133"/>
  <c r="P33" i="133"/>
  <c r="P35" i="133"/>
  <c r="H31" i="120"/>
  <c r="O18" i="133"/>
  <c r="O19" i="133"/>
  <c r="O20" i="133"/>
  <c r="O21" i="133"/>
  <c r="O22" i="133"/>
  <c r="O23" i="133"/>
  <c r="O24" i="133"/>
  <c r="O25" i="133"/>
  <c r="O26" i="133"/>
  <c r="O27" i="133"/>
  <c r="O28" i="133"/>
  <c r="O29" i="133"/>
  <c r="O30" i="133"/>
  <c r="O31" i="133"/>
  <c r="O32" i="133"/>
  <c r="O33" i="133"/>
  <c r="O34" i="133"/>
  <c r="O35" i="133"/>
  <c r="G31" i="120"/>
  <c r="I18" i="133"/>
  <c r="N18" i="133"/>
  <c r="I19" i="133"/>
  <c r="N19" i="133"/>
  <c r="I20" i="133"/>
  <c r="N20" i="133"/>
  <c r="I21" i="133"/>
  <c r="N21" i="133"/>
  <c r="I22" i="133"/>
  <c r="N22" i="133"/>
  <c r="I23" i="133"/>
  <c r="N23" i="133"/>
  <c r="I24" i="133"/>
  <c r="N24" i="133"/>
  <c r="I25" i="133"/>
  <c r="N25" i="133"/>
  <c r="I26" i="133"/>
  <c r="N26" i="133"/>
  <c r="I27" i="133"/>
  <c r="N27" i="133"/>
  <c r="I28" i="133"/>
  <c r="N28" i="133"/>
  <c r="I29" i="133"/>
  <c r="N29" i="133"/>
  <c r="I30" i="133"/>
  <c r="N30" i="133"/>
  <c r="I31" i="133"/>
  <c r="N31" i="133"/>
  <c r="I32" i="133"/>
  <c r="N32" i="133"/>
  <c r="N33" i="133"/>
  <c r="N35" i="133"/>
  <c r="F31" i="120"/>
  <c r="Q18" i="133"/>
  <c r="Q19" i="133"/>
  <c r="Q20" i="133"/>
  <c r="Q21" i="133"/>
  <c r="Q22" i="133"/>
  <c r="Q23" i="133"/>
  <c r="Q24" i="133"/>
  <c r="Q25" i="133"/>
  <c r="Q26" i="133"/>
  <c r="Q27" i="133"/>
  <c r="Q28" i="133"/>
  <c r="Q29" i="133"/>
  <c r="Q30" i="133"/>
  <c r="Q31" i="133"/>
  <c r="Q32" i="133"/>
  <c r="Q33" i="133"/>
  <c r="Q34" i="133"/>
  <c r="Q35" i="133"/>
  <c r="E31" i="120"/>
  <c r="C31" i="120"/>
  <c r="B31" i="120"/>
  <c r="M18" i="132"/>
  <c r="M19" i="132"/>
  <c r="M20" i="132"/>
  <c r="M21" i="132"/>
  <c r="M22" i="132"/>
  <c r="M23" i="132"/>
  <c r="M24" i="132"/>
  <c r="M25" i="132"/>
  <c r="M27" i="132"/>
  <c r="M28" i="132"/>
  <c r="M29" i="132"/>
  <c r="M30" i="132"/>
  <c r="M31" i="132"/>
  <c r="M32" i="132"/>
  <c r="M33" i="132"/>
  <c r="M34" i="132"/>
  <c r="M35" i="132"/>
  <c r="M36" i="132"/>
  <c r="M37" i="132"/>
  <c r="M38" i="132"/>
  <c r="M39" i="132"/>
  <c r="M40" i="132"/>
  <c r="M41" i="132"/>
  <c r="M43" i="132"/>
  <c r="I30" i="120"/>
  <c r="P18" i="132"/>
  <c r="P19" i="132"/>
  <c r="P20" i="132"/>
  <c r="P21" i="132"/>
  <c r="P22" i="132"/>
  <c r="P23" i="132"/>
  <c r="P24" i="132"/>
  <c r="P25" i="132"/>
  <c r="P27" i="132"/>
  <c r="P28" i="132"/>
  <c r="P29" i="132"/>
  <c r="P30" i="132"/>
  <c r="P31" i="132"/>
  <c r="P32" i="132"/>
  <c r="P33" i="132"/>
  <c r="P34" i="132"/>
  <c r="P35" i="132"/>
  <c r="P36" i="132"/>
  <c r="P37" i="132"/>
  <c r="P38" i="132"/>
  <c r="P39" i="132"/>
  <c r="P40" i="132"/>
  <c r="P41" i="132"/>
  <c r="P43" i="132"/>
  <c r="H30" i="120"/>
  <c r="O18" i="132"/>
  <c r="O19" i="132"/>
  <c r="O20" i="132"/>
  <c r="O21" i="132"/>
  <c r="O22" i="132"/>
  <c r="O23" i="132"/>
  <c r="O24" i="132"/>
  <c r="O25" i="132"/>
  <c r="O27" i="132"/>
  <c r="O28" i="132"/>
  <c r="O29" i="132"/>
  <c r="O30" i="132"/>
  <c r="O31" i="132"/>
  <c r="O32" i="132"/>
  <c r="O33" i="132"/>
  <c r="O34" i="132"/>
  <c r="O35" i="132"/>
  <c r="O36" i="132"/>
  <c r="O37" i="132"/>
  <c r="O38" i="132"/>
  <c r="O39" i="132"/>
  <c r="O40" i="132"/>
  <c r="O41" i="132"/>
  <c r="O42" i="132"/>
  <c r="O43" i="132"/>
  <c r="G30" i="120"/>
  <c r="I18" i="132"/>
  <c r="N18" i="132"/>
  <c r="I19" i="132"/>
  <c r="N19" i="132"/>
  <c r="I20" i="132"/>
  <c r="N20" i="132"/>
  <c r="I21" i="132"/>
  <c r="N21" i="132"/>
  <c r="I22" i="132"/>
  <c r="N22" i="132"/>
  <c r="I23" i="132"/>
  <c r="N23" i="132"/>
  <c r="I24" i="132"/>
  <c r="N24" i="132"/>
  <c r="I25" i="132"/>
  <c r="N25" i="132"/>
  <c r="I27" i="132"/>
  <c r="N27" i="132"/>
  <c r="I28" i="132"/>
  <c r="N28" i="132"/>
  <c r="I29" i="132"/>
  <c r="N29" i="132"/>
  <c r="I30" i="132"/>
  <c r="N30" i="132"/>
  <c r="I31" i="132"/>
  <c r="N31" i="132"/>
  <c r="I32" i="132"/>
  <c r="N32" i="132"/>
  <c r="I33" i="132"/>
  <c r="N33" i="132"/>
  <c r="I34" i="132"/>
  <c r="N34" i="132"/>
  <c r="I35" i="132"/>
  <c r="N35" i="132"/>
  <c r="I36" i="132"/>
  <c r="N36" i="132"/>
  <c r="I37" i="132"/>
  <c r="N37" i="132"/>
  <c r="I38" i="132"/>
  <c r="N38" i="132"/>
  <c r="I39" i="132"/>
  <c r="N39" i="132"/>
  <c r="I40" i="132"/>
  <c r="N40" i="132"/>
  <c r="N41" i="132"/>
  <c r="N43" i="132"/>
  <c r="F30" i="120"/>
  <c r="Q18" i="132"/>
  <c r="Q19" i="132"/>
  <c r="Q20" i="132"/>
  <c r="Q21" i="132"/>
  <c r="Q22" i="132"/>
  <c r="Q23" i="132"/>
  <c r="Q24" i="132"/>
  <c r="Q25" i="132"/>
  <c r="Q27" i="132"/>
  <c r="Q28" i="132"/>
  <c r="Q29" i="132"/>
  <c r="Q30" i="132"/>
  <c r="Q31" i="132"/>
  <c r="Q32" i="132"/>
  <c r="Q33" i="132"/>
  <c r="Q34" i="132"/>
  <c r="Q35" i="132"/>
  <c r="Q36" i="132"/>
  <c r="Q37" i="132"/>
  <c r="Q38" i="132"/>
  <c r="Q39" i="132"/>
  <c r="Q40" i="132"/>
  <c r="Q41" i="132"/>
  <c r="Q42" i="132"/>
  <c r="Q43" i="132"/>
  <c r="E30" i="120"/>
  <c r="C30" i="120"/>
  <c r="B30" i="120"/>
  <c r="E42" i="133"/>
  <c r="E40" i="133"/>
  <c r="L30" i="133"/>
  <c r="L26" i="133"/>
  <c r="L22" i="133"/>
  <c r="L20" i="133"/>
  <c r="L18" i="133"/>
  <c r="O12" i="133"/>
  <c r="A7" i="133"/>
  <c r="A6" i="133"/>
  <c r="A5" i="133"/>
  <c r="A4" i="133"/>
  <c r="M18" i="131"/>
  <c r="M19" i="131"/>
  <c r="M20" i="131"/>
  <c r="M21" i="131"/>
  <c r="M22" i="131"/>
  <c r="M24" i="131"/>
  <c r="M25" i="131"/>
  <c r="M26" i="131"/>
  <c r="M27" i="131"/>
  <c r="M29" i="131"/>
  <c r="I29" i="120"/>
  <c r="P18" i="131"/>
  <c r="P19" i="131"/>
  <c r="P20" i="131"/>
  <c r="P21" i="131"/>
  <c r="P22" i="131"/>
  <c r="P24" i="131"/>
  <c r="P25" i="131"/>
  <c r="P26" i="131"/>
  <c r="P27" i="131"/>
  <c r="P29" i="131"/>
  <c r="H29" i="120"/>
  <c r="O18" i="131"/>
  <c r="O19" i="131"/>
  <c r="O20" i="131"/>
  <c r="O21" i="131"/>
  <c r="O22" i="131"/>
  <c r="O24" i="131"/>
  <c r="O25" i="131"/>
  <c r="O26" i="131"/>
  <c r="O27" i="131"/>
  <c r="O28" i="131"/>
  <c r="O29" i="131"/>
  <c r="G29" i="120"/>
  <c r="I18" i="131"/>
  <c r="N18" i="131"/>
  <c r="I19" i="131"/>
  <c r="N19" i="131"/>
  <c r="I20" i="131"/>
  <c r="N20" i="131"/>
  <c r="I21" i="131"/>
  <c r="N21" i="131"/>
  <c r="I22" i="131"/>
  <c r="N22" i="131"/>
  <c r="I24" i="131"/>
  <c r="N24" i="131"/>
  <c r="I25" i="131"/>
  <c r="N25" i="131"/>
  <c r="I26" i="131"/>
  <c r="N26" i="131"/>
  <c r="N27" i="131"/>
  <c r="N29" i="131"/>
  <c r="F29" i="120"/>
  <c r="Q18" i="131"/>
  <c r="Q19" i="131"/>
  <c r="Q20" i="131"/>
  <c r="Q21" i="131"/>
  <c r="Q22" i="131"/>
  <c r="Q24" i="131"/>
  <c r="Q25" i="131"/>
  <c r="Q26" i="131"/>
  <c r="Q27" i="131"/>
  <c r="Q28" i="131"/>
  <c r="Q29" i="131"/>
  <c r="E29" i="120"/>
  <c r="C29" i="120"/>
  <c r="B29" i="120"/>
  <c r="E50" i="132"/>
  <c r="E48" i="132"/>
  <c r="L38" i="132"/>
  <c r="L37" i="132"/>
  <c r="L34" i="132"/>
  <c r="L33" i="132"/>
  <c r="L30" i="132"/>
  <c r="L29" i="132"/>
  <c r="L25" i="132"/>
  <c r="L22" i="132"/>
  <c r="L21" i="132"/>
  <c r="L18" i="132"/>
  <c r="O12" i="132"/>
  <c r="A7" i="132"/>
  <c r="A6" i="132"/>
  <c r="A5" i="132"/>
  <c r="A4" i="132"/>
  <c r="M18" i="130"/>
  <c r="M19" i="130"/>
  <c r="M20" i="130"/>
  <c r="M21" i="130"/>
  <c r="M22" i="130"/>
  <c r="M23" i="130"/>
  <c r="M25" i="130"/>
  <c r="M26" i="130"/>
  <c r="M27" i="130"/>
  <c r="M28" i="130"/>
  <c r="M29" i="130"/>
  <c r="M30" i="130"/>
  <c r="M32" i="130"/>
  <c r="I28" i="120"/>
  <c r="P18" i="130"/>
  <c r="P19" i="130"/>
  <c r="P20" i="130"/>
  <c r="P21" i="130"/>
  <c r="P22" i="130"/>
  <c r="P23" i="130"/>
  <c r="P25" i="130"/>
  <c r="P26" i="130"/>
  <c r="P27" i="130"/>
  <c r="P28" i="130"/>
  <c r="P29" i="130"/>
  <c r="P30" i="130"/>
  <c r="P32" i="130"/>
  <c r="H28" i="120"/>
  <c r="O18" i="130"/>
  <c r="O19" i="130"/>
  <c r="O20" i="130"/>
  <c r="O21" i="130"/>
  <c r="O22" i="130"/>
  <c r="O23" i="130"/>
  <c r="O25" i="130"/>
  <c r="O26" i="130"/>
  <c r="O27" i="130"/>
  <c r="O28" i="130"/>
  <c r="O29" i="130"/>
  <c r="O30" i="130"/>
  <c r="O31" i="130"/>
  <c r="O32" i="130"/>
  <c r="G28" i="120"/>
  <c r="I18" i="130"/>
  <c r="N18" i="130"/>
  <c r="I19" i="130"/>
  <c r="N19" i="130"/>
  <c r="I20" i="130"/>
  <c r="N20" i="130"/>
  <c r="I21" i="130"/>
  <c r="N21" i="130"/>
  <c r="I22" i="130"/>
  <c r="N22" i="130"/>
  <c r="I23" i="130"/>
  <c r="N23" i="130"/>
  <c r="I25" i="130"/>
  <c r="N25" i="130"/>
  <c r="I26" i="130"/>
  <c r="N26" i="130"/>
  <c r="I27" i="130"/>
  <c r="N27" i="130"/>
  <c r="I28" i="130"/>
  <c r="N28" i="130"/>
  <c r="I29" i="130"/>
  <c r="N29" i="130"/>
  <c r="N30" i="130"/>
  <c r="N32" i="130"/>
  <c r="F28" i="120"/>
  <c r="Q18" i="130"/>
  <c r="Q19" i="130"/>
  <c r="Q20" i="130"/>
  <c r="Q21" i="130"/>
  <c r="Q22" i="130"/>
  <c r="Q23" i="130"/>
  <c r="Q25" i="130"/>
  <c r="Q26" i="130"/>
  <c r="Q27" i="130"/>
  <c r="Q28" i="130"/>
  <c r="Q29" i="130"/>
  <c r="Q30" i="130"/>
  <c r="Q31" i="130"/>
  <c r="Q32" i="130"/>
  <c r="E28" i="120"/>
  <c r="C28" i="120"/>
  <c r="B28" i="120"/>
  <c r="E36" i="131"/>
  <c r="E34" i="131"/>
  <c r="L26" i="131"/>
  <c r="L22" i="131"/>
  <c r="L21" i="131"/>
  <c r="L18" i="131"/>
  <c r="O12" i="131"/>
  <c r="A7" i="131"/>
  <c r="A6" i="131"/>
  <c r="A5" i="131"/>
  <c r="A4" i="131"/>
  <c r="M18" i="129"/>
  <c r="M19" i="129"/>
  <c r="M21" i="129"/>
  <c r="M22" i="129"/>
  <c r="M23" i="129"/>
  <c r="M25" i="129"/>
  <c r="I27" i="120"/>
  <c r="P18" i="129"/>
  <c r="P19" i="129"/>
  <c r="P21" i="129"/>
  <c r="P22" i="129"/>
  <c r="P23" i="129"/>
  <c r="P25" i="129"/>
  <c r="H27" i="120"/>
  <c r="O18" i="129"/>
  <c r="O19" i="129"/>
  <c r="O21" i="129"/>
  <c r="O22" i="129"/>
  <c r="O23" i="129"/>
  <c r="O24" i="129"/>
  <c r="O25" i="129"/>
  <c r="G27" i="120"/>
  <c r="I18" i="129"/>
  <c r="N18" i="129"/>
  <c r="I19" i="129"/>
  <c r="N19" i="129"/>
  <c r="I21" i="129"/>
  <c r="N21" i="129"/>
  <c r="I22" i="129"/>
  <c r="N22" i="129"/>
  <c r="N23" i="129"/>
  <c r="N25" i="129"/>
  <c r="F27" i="120"/>
  <c r="Q18" i="129"/>
  <c r="Q19" i="129"/>
  <c r="Q21" i="129"/>
  <c r="Q22" i="129"/>
  <c r="Q23" i="129"/>
  <c r="Q24" i="129"/>
  <c r="Q25" i="129"/>
  <c r="E27" i="120"/>
  <c r="C27" i="120"/>
  <c r="B27" i="120"/>
  <c r="E39" i="130"/>
  <c r="E37" i="130"/>
  <c r="L26" i="130"/>
  <c r="L25" i="130"/>
  <c r="L22" i="130"/>
  <c r="L18" i="130"/>
  <c r="O12" i="130"/>
  <c r="A7" i="130"/>
  <c r="A6" i="130"/>
  <c r="A5" i="130"/>
  <c r="A4" i="130"/>
  <c r="M18" i="128"/>
  <c r="M19" i="128"/>
  <c r="M20" i="128"/>
  <c r="M21" i="128"/>
  <c r="M22" i="128"/>
  <c r="M24" i="128"/>
  <c r="M25" i="128"/>
  <c r="M26" i="128"/>
  <c r="M27" i="128"/>
  <c r="M28" i="128"/>
  <c r="M29" i="128"/>
  <c r="M30" i="128"/>
  <c r="M32" i="128"/>
  <c r="M33" i="128"/>
  <c r="M34" i="128"/>
  <c r="M36" i="128"/>
  <c r="I26" i="120"/>
  <c r="P18" i="128"/>
  <c r="P19" i="128"/>
  <c r="P20" i="128"/>
  <c r="P21" i="128"/>
  <c r="P22" i="128"/>
  <c r="P24" i="128"/>
  <c r="P25" i="128"/>
  <c r="P26" i="128"/>
  <c r="P27" i="128"/>
  <c r="P28" i="128"/>
  <c r="P29" i="128"/>
  <c r="P30" i="128"/>
  <c r="P32" i="128"/>
  <c r="P33" i="128"/>
  <c r="P34" i="128"/>
  <c r="P36" i="128"/>
  <c r="H26" i="120"/>
  <c r="O18" i="128"/>
  <c r="O19" i="128"/>
  <c r="O20" i="128"/>
  <c r="O21" i="128"/>
  <c r="O22" i="128"/>
  <c r="O24" i="128"/>
  <c r="O25" i="128"/>
  <c r="O26" i="128"/>
  <c r="O27" i="128"/>
  <c r="O28" i="128"/>
  <c r="O29" i="128"/>
  <c r="O30" i="128"/>
  <c r="O32" i="128"/>
  <c r="O33" i="128"/>
  <c r="O34" i="128"/>
  <c r="O35" i="128"/>
  <c r="O36" i="128"/>
  <c r="G26" i="120"/>
  <c r="I18" i="128"/>
  <c r="N18" i="128"/>
  <c r="I19" i="128"/>
  <c r="N19" i="128"/>
  <c r="I20" i="128"/>
  <c r="N20" i="128"/>
  <c r="I21" i="128"/>
  <c r="N21" i="128"/>
  <c r="I22" i="128"/>
  <c r="N22" i="128"/>
  <c r="I24" i="128"/>
  <c r="N24" i="128"/>
  <c r="I25" i="128"/>
  <c r="N25" i="128"/>
  <c r="I26" i="128"/>
  <c r="N26" i="128"/>
  <c r="I27" i="128"/>
  <c r="N27" i="128"/>
  <c r="I28" i="128"/>
  <c r="N28" i="128"/>
  <c r="I29" i="128"/>
  <c r="N29" i="128"/>
  <c r="I30" i="128"/>
  <c r="N30" i="128"/>
  <c r="I32" i="128"/>
  <c r="N32" i="128"/>
  <c r="I33" i="128"/>
  <c r="N33" i="128"/>
  <c r="N34" i="128"/>
  <c r="N36" i="128"/>
  <c r="F26" i="120"/>
  <c r="Q18" i="128"/>
  <c r="Q19" i="128"/>
  <c r="Q20" i="128"/>
  <c r="Q21" i="128"/>
  <c r="Q22" i="128"/>
  <c r="Q24" i="128"/>
  <c r="Q25" i="128"/>
  <c r="Q26" i="128"/>
  <c r="Q27" i="128"/>
  <c r="Q28" i="128"/>
  <c r="Q29" i="128"/>
  <c r="Q30" i="128"/>
  <c r="Q32" i="128"/>
  <c r="Q33" i="128"/>
  <c r="Q34" i="128"/>
  <c r="Q35" i="128"/>
  <c r="Q36" i="128"/>
  <c r="E26" i="120"/>
  <c r="C26" i="120"/>
  <c r="B26" i="120"/>
  <c r="E32" i="129"/>
  <c r="E30" i="129"/>
  <c r="L21" i="129"/>
  <c r="O12" i="129"/>
  <c r="A7" i="129"/>
  <c r="A6" i="129"/>
  <c r="A5" i="129"/>
  <c r="A4" i="129"/>
  <c r="C25" i="120"/>
  <c r="B25" i="120"/>
  <c r="E43" i="128"/>
  <c r="E41" i="128"/>
  <c r="L30" i="128"/>
  <c r="L29" i="128"/>
  <c r="L26" i="128"/>
  <c r="L25" i="128"/>
  <c r="L24" i="128"/>
  <c r="L22" i="128"/>
  <c r="L21" i="128"/>
  <c r="L20" i="128"/>
  <c r="L18" i="128"/>
  <c r="O12" i="128"/>
  <c r="A7" i="128"/>
  <c r="A6" i="128"/>
  <c r="A5" i="128"/>
  <c r="A4" i="128"/>
  <c r="M19" i="125"/>
  <c r="M20" i="125"/>
  <c r="M21" i="125"/>
  <c r="M22" i="125"/>
  <c r="M24" i="125"/>
  <c r="M25" i="125"/>
  <c r="M26" i="125"/>
  <c r="M27" i="125"/>
  <c r="M28" i="125"/>
  <c r="M29" i="125"/>
  <c r="M30" i="125"/>
  <c r="M31" i="125"/>
  <c r="M32" i="125"/>
  <c r="M33" i="125"/>
  <c r="M34" i="125"/>
  <c r="M35" i="125"/>
  <c r="M36" i="125"/>
  <c r="M37" i="125"/>
  <c r="M38" i="125"/>
  <c r="M40" i="125"/>
  <c r="M41" i="125"/>
  <c r="M42" i="125"/>
  <c r="M43" i="125"/>
  <c r="M44" i="125"/>
  <c r="M45" i="125"/>
  <c r="M46" i="125"/>
  <c r="M47" i="125"/>
  <c r="M48" i="125"/>
  <c r="M49" i="125"/>
  <c r="M50" i="125"/>
  <c r="M51" i="125"/>
  <c r="M52" i="125"/>
  <c r="M53" i="125"/>
  <c r="M54" i="125"/>
  <c r="M55" i="125"/>
  <c r="M56" i="125"/>
  <c r="M57" i="125"/>
  <c r="M58" i="125"/>
  <c r="M59" i="125"/>
  <c r="M60" i="125"/>
  <c r="M61" i="125"/>
  <c r="M62" i="125"/>
  <c r="M64" i="125"/>
  <c r="M65" i="125"/>
  <c r="M66" i="125"/>
  <c r="M67" i="125"/>
  <c r="M68" i="125"/>
  <c r="M69" i="125"/>
  <c r="M70" i="125"/>
  <c r="M72" i="125"/>
  <c r="M73" i="125"/>
  <c r="M75" i="125"/>
  <c r="M76" i="125"/>
  <c r="M78" i="125"/>
  <c r="I24" i="120"/>
  <c r="P19" i="125"/>
  <c r="P20" i="125"/>
  <c r="P21" i="125"/>
  <c r="P22" i="125"/>
  <c r="P24" i="125"/>
  <c r="P25" i="125"/>
  <c r="P26" i="125"/>
  <c r="P27" i="125"/>
  <c r="P28" i="125"/>
  <c r="P29" i="125"/>
  <c r="P30" i="125"/>
  <c r="P31" i="125"/>
  <c r="P32" i="125"/>
  <c r="P33" i="125"/>
  <c r="P34" i="125"/>
  <c r="P35" i="125"/>
  <c r="P36" i="125"/>
  <c r="P37" i="125"/>
  <c r="P38" i="125"/>
  <c r="P40" i="125"/>
  <c r="P41" i="125"/>
  <c r="P42" i="125"/>
  <c r="P43" i="125"/>
  <c r="P44" i="125"/>
  <c r="P45" i="125"/>
  <c r="P46" i="125"/>
  <c r="P47" i="125"/>
  <c r="P48" i="125"/>
  <c r="P49" i="125"/>
  <c r="P50" i="125"/>
  <c r="P51" i="125"/>
  <c r="P52" i="125"/>
  <c r="P53" i="125"/>
  <c r="P54" i="125"/>
  <c r="P55" i="125"/>
  <c r="P56" i="125"/>
  <c r="P57" i="125"/>
  <c r="P58" i="125"/>
  <c r="P59" i="125"/>
  <c r="P60" i="125"/>
  <c r="P61" i="125"/>
  <c r="P62" i="125"/>
  <c r="P64" i="125"/>
  <c r="P65" i="125"/>
  <c r="P66" i="125"/>
  <c r="P67" i="125"/>
  <c r="P68" i="125"/>
  <c r="P69" i="125"/>
  <c r="P70" i="125"/>
  <c r="P72" i="125"/>
  <c r="P73" i="125"/>
  <c r="P75" i="125"/>
  <c r="P76" i="125"/>
  <c r="P78" i="125"/>
  <c r="H24" i="120"/>
  <c r="O19" i="125"/>
  <c r="O20" i="125"/>
  <c r="O21" i="125"/>
  <c r="O22" i="125"/>
  <c r="O24" i="125"/>
  <c r="O25" i="125"/>
  <c r="O26" i="125"/>
  <c r="O27" i="125"/>
  <c r="O28" i="125"/>
  <c r="O29" i="125"/>
  <c r="O30" i="125"/>
  <c r="O31" i="125"/>
  <c r="O32" i="125"/>
  <c r="O33" i="125"/>
  <c r="O34" i="125"/>
  <c r="O35" i="125"/>
  <c r="O36" i="125"/>
  <c r="O37" i="125"/>
  <c r="O38" i="125"/>
  <c r="O40" i="125"/>
  <c r="O41" i="125"/>
  <c r="O42" i="125"/>
  <c r="O43" i="125"/>
  <c r="O44" i="125"/>
  <c r="O45" i="125"/>
  <c r="O46" i="125"/>
  <c r="O47" i="125"/>
  <c r="O48" i="125"/>
  <c r="O49" i="125"/>
  <c r="O50" i="125"/>
  <c r="O51" i="125"/>
  <c r="O52" i="125"/>
  <c r="O53" i="125"/>
  <c r="O54" i="125"/>
  <c r="O55" i="125"/>
  <c r="O56" i="125"/>
  <c r="O57" i="125"/>
  <c r="O58" i="125"/>
  <c r="O59" i="125"/>
  <c r="O60" i="125"/>
  <c r="O61" i="125"/>
  <c r="O62" i="125"/>
  <c r="O64" i="125"/>
  <c r="O65" i="125"/>
  <c r="O66" i="125"/>
  <c r="O67" i="125"/>
  <c r="O68" i="125"/>
  <c r="O69" i="125"/>
  <c r="O70" i="125"/>
  <c r="O72" i="125"/>
  <c r="O73" i="125"/>
  <c r="O75" i="125"/>
  <c r="O76" i="125"/>
  <c r="O77" i="125"/>
  <c r="O78" i="125"/>
  <c r="G24" i="120"/>
  <c r="I19" i="125"/>
  <c r="N19" i="125"/>
  <c r="I20" i="125"/>
  <c r="N20" i="125"/>
  <c r="I21" i="125"/>
  <c r="N21" i="125"/>
  <c r="I22" i="125"/>
  <c r="N22" i="125"/>
  <c r="I24" i="125"/>
  <c r="N24" i="125"/>
  <c r="I25" i="125"/>
  <c r="N25" i="125"/>
  <c r="I26" i="125"/>
  <c r="N26" i="125"/>
  <c r="I27" i="125"/>
  <c r="N27" i="125"/>
  <c r="I28" i="125"/>
  <c r="N28" i="125"/>
  <c r="I29" i="125"/>
  <c r="N29" i="125"/>
  <c r="I30" i="125"/>
  <c r="N30" i="125"/>
  <c r="I31" i="125"/>
  <c r="N31" i="125"/>
  <c r="I32" i="125"/>
  <c r="N32" i="125"/>
  <c r="I33" i="125"/>
  <c r="N33" i="125"/>
  <c r="I34" i="125"/>
  <c r="N34" i="125"/>
  <c r="I35" i="125"/>
  <c r="N35" i="125"/>
  <c r="I36" i="125"/>
  <c r="N36" i="125"/>
  <c r="I37" i="125"/>
  <c r="N37" i="125"/>
  <c r="I38" i="125"/>
  <c r="N38" i="125"/>
  <c r="I40" i="125"/>
  <c r="N40" i="125"/>
  <c r="I41" i="125"/>
  <c r="N41" i="125"/>
  <c r="I42" i="125"/>
  <c r="N42" i="125"/>
  <c r="I43" i="125"/>
  <c r="N43" i="125"/>
  <c r="I44" i="125"/>
  <c r="N44" i="125"/>
  <c r="I45" i="125"/>
  <c r="N45" i="125"/>
  <c r="I46" i="125"/>
  <c r="N46" i="125"/>
  <c r="I47" i="125"/>
  <c r="N47" i="125"/>
  <c r="I48" i="125"/>
  <c r="N48" i="125"/>
  <c r="I49" i="125"/>
  <c r="N49" i="125"/>
  <c r="I50" i="125"/>
  <c r="N50" i="125"/>
  <c r="I51" i="125"/>
  <c r="N51" i="125"/>
  <c r="I52" i="125"/>
  <c r="N52" i="125"/>
  <c r="I53" i="125"/>
  <c r="N53" i="125"/>
  <c r="I54" i="125"/>
  <c r="N54" i="125"/>
  <c r="I55" i="125"/>
  <c r="N55" i="125"/>
  <c r="I56" i="125"/>
  <c r="N56" i="125"/>
  <c r="I57" i="125"/>
  <c r="N57" i="125"/>
  <c r="I58" i="125"/>
  <c r="N58" i="125"/>
  <c r="I59" i="125"/>
  <c r="N59" i="125"/>
  <c r="I60" i="125"/>
  <c r="N60" i="125"/>
  <c r="I61" i="125"/>
  <c r="N61" i="125"/>
  <c r="I62" i="125"/>
  <c r="N62" i="125"/>
  <c r="I64" i="125"/>
  <c r="N64" i="125"/>
  <c r="I65" i="125"/>
  <c r="N65" i="125"/>
  <c r="I66" i="125"/>
  <c r="N66" i="125"/>
  <c r="I67" i="125"/>
  <c r="N67" i="125"/>
  <c r="I68" i="125"/>
  <c r="N68" i="125"/>
  <c r="I69" i="125"/>
  <c r="N69" i="125"/>
  <c r="I70" i="125"/>
  <c r="N70" i="125"/>
  <c r="I72" i="125"/>
  <c r="N72" i="125"/>
  <c r="I73" i="125"/>
  <c r="N73" i="125"/>
  <c r="I75" i="125"/>
  <c r="N75" i="125"/>
  <c r="N76" i="125"/>
  <c r="N78" i="125"/>
  <c r="F24" i="120"/>
  <c r="Q19" i="125"/>
  <c r="Q20" i="125"/>
  <c r="Q21" i="125"/>
  <c r="Q22" i="125"/>
  <c r="Q24" i="125"/>
  <c r="Q25" i="125"/>
  <c r="Q26" i="125"/>
  <c r="Q27" i="125"/>
  <c r="Q28" i="125"/>
  <c r="Q29" i="125"/>
  <c r="Q30" i="125"/>
  <c r="Q31" i="125"/>
  <c r="Q32" i="125"/>
  <c r="Q33" i="125"/>
  <c r="Q34" i="125"/>
  <c r="Q35" i="125"/>
  <c r="Q36" i="125"/>
  <c r="Q37" i="125"/>
  <c r="Q38" i="125"/>
  <c r="Q40" i="125"/>
  <c r="Q41" i="125"/>
  <c r="Q42" i="125"/>
  <c r="Q43" i="125"/>
  <c r="Q44" i="125"/>
  <c r="Q45" i="125"/>
  <c r="Q46" i="125"/>
  <c r="Q47" i="125"/>
  <c r="Q48" i="125"/>
  <c r="Q49" i="125"/>
  <c r="Q50" i="125"/>
  <c r="Q51" i="125"/>
  <c r="Q52" i="125"/>
  <c r="Q53" i="125"/>
  <c r="Q54" i="125"/>
  <c r="Q55" i="125"/>
  <c r="Q56" i="125"/>
  <c r="Q57" i="125"/>
  <c r="Q58" i="125"/>
  <c r="Q59" i="125"/>
  <c r="Q60" i="125"/>
  <c r="Q61" i="125"/>
  <c r="Q62" i="125"/>
  <c r="Q64" i="125"/>
  <c r="Q65" i="125"/>
  <c r="Q66" i="125"/>
  <c r="Q67" i="125"/>
  <c r="Q68" i="125"/>
  <c r="Q69" i="125"/>
  <c r="Q70" i="125"/>
  <c r="Q72" i="125"/>
  <c r="Q73" i="125"/>
  <c r="Q75" i="125"/>
  <c r="Q76" i="125"/>
  <c r="Q77" i="125"/>
  <c r="Q78" i="125"/>
  <c r="E24" i="120"/>
  <c r="C24" i="120"/>
  <c r="B24" i="120"/>
  <c r="L75" i="125"/>
  <c r="L70" i="125"/>
  <c r="L67" i="125"/>
  <c r="L66" i="125"/>
  <c r="L62" i="125"/>
  <c r="L59" i="125"/>
  <c r="L58" i="125"/>
  <c r="L55" i="125"/>
  <c r="L54" i="125"/>
  <c r="L19" i="125"/>
  <c r="L20" i="125"/>
  <c r="L21" i="125"/>
  <c r="L22" i="125"/>
  <c r="L24" i="125"/>
  <c r="L25" i="125"/>
  <c r="L26" i="125"/>
  <c r="L27" i="125"/>
  <c r="L28" i="125"/>
  <c r="L29" i="125"/>
  <c r="L30" i="125"/>
  <c r="L31" i="125"/>
  <c r="L32" i="125"/>
  <c r="L33" i="125"/>
  <c r="L34" i="125"/>
  <c r="L35" i="125"/>
  <c r="L36" i="125"/>
  <c r="L37" i="125"/>
  <c r="L38" i="125"/>
  <c r="L40" i="125"/>
  <c r="L41" i="125"/>
  <c r="L42" i="125"/>
  <c r="L43" i="125"/>
  <c r="L44" i="125"/>
  <c r="L45" i="125"/>
  <c r="L46" i="125"/>
  <c r="L47" i="125"/>
  <c r="L48" i="125"/>
  <c r="L49" i="125"/>
  <c r="L50" i="125"/>
  <c r="L51" i="125"/>
  <c r="L52" i="125"/>
  <c r="E38" i="127"/>
  <c r="E36" i="127"/>
  <c r="P29" i="127"/>
  <c r="O29" i="127"/>
  <c r="M29" i="127"/>
  <c r="I29" i="127"/>
  <c r="L29" i="127"/>
  <c r="P28" i="127"/>
  <c r="O28" i="127"/>
  <c r="M28" i="127"/>
  <c r="I28" i="127"/>
  <c r="N28" i="127"/>
  <c r="P27" i="127"/>
  <c r="O27" i="127"/>
  <c r="M27" i="127"/>
  <c r="I27" i="127"/>
  <c r="N27" i="127"/>
  <c r="P26" i="127"/>
  <c r="O26" i="127"/>
  <c r="M26" i="127"/>
  <c r="I26" i="127"/>
  <c r="L26" i="127"/>
  <c r="P25" i="127"/>
  <c r="O25" i="127"/>
  <c r="M25" i="127"/>
  <c r="I25" i="127"/>
  <c r="L25" i="127"/>
  <c r="P23" i="127"/>
  <c r="O23" i="127"/>
  <c r="M23" i="127"/>
  <c r="I23" i="127"/>
  <c r="N23" i="127"/>
  <c r="P22" i="127"/>
  <c r="O22" i="127"/>
  <c r="M22" i="127"/>
  <c r="I22" i="127"/>
  <c r="L22" i="127"/>
  <c r="P21" i="127"/>
  <c r="O21" i="127"/>
  <c r="M21" i="127"/>
  <c r="I21" i="127"/>
  <c r="L21" i="127"/>
  <c r="P20" i="127"/>
  <c r="O20" i="127"/>
  <c r="M20" i="127"/>
  <c r="I20" i="127"/>
  <c r="N20" i="127"/>
  <c r="P19" i="127"/>
  <c r="O19" i="127"/>
  <c r="M19" i="127"/>
  <c r="I19" i="127"/>
  <c r="N19" i="127"/>
  <c r="P18" i="127"/>
  <c r="O18" i="127"/>
  <c r="M18" i="127"/>
  <c r="I18" i="127"/>
  <c r="L18" i="127"/>
  <c r="O12" i="127"/>
  <c r="A7" i="127"/>
  <c r="A6" i="127"/>
  <c r="A5" i="127"/>
  <c r="A4" i="127"/>
  <c r="M19" i="126"/>
  <c r="M20" i="126"/>
  <c r="M21" i="126"/>
  <c r="M22" i="126"/>
  <c r="M23" i="126"/>
  <c r="M24" i="126"/>
  <c r="M25" i="126"/>
  <c r="M26" i="126"/>
  <c r="M27" i="126"/>
  <c r="M28" i="126"/>
  <c r="M30" i="126"/>
  <c r="M31" i="126"/>
  <c r="M32" i="126"/>
  <c r="M33" i="126"/>
  <c r="M34" i="126"/>
  <c r="M36" i="126"/>
  <c r="I23" i="120"/>
  <c r="P19" i="126"/>
  <c r="P20" i="126"/>
  <c r="P21" i="126"/>
  <c r="P22" i="126"/>
  <c r="P23" i="126"/>
  <c r="P24" i="126"/>
  <c r="P25" i="126"/>
  <c r="P26" i="126"/>
  <c r="P27" i="126"/>
  <c r="P28" i="126"/>
  <c r="P30" i="126"/>
  <c r="P31" i="126"/>
  <c r="P32" i="126"/>
  <c r="P33" i="126"/>
  <c r="P34" i="126"/>
  <c r="P36" i="126"/>
  <c r="H23" i="120"/>
  <c r="O19" i="126"/>
  <c r="O20" i="126"/>
  <c r="O21" i="126"/>
  <c r="O22" i="126"/>
  <c r="O23" i="126"/>
  <c r="O24" i="126"/>
  <c r="O25" i="126"/>
  <c r="O26" i="126"/>
  <c r="O27" i="126"/>
  <c r="O28" i="126"/>
  <c r="O30" i="126"/>
  <c r="O31" i="126"/>
  <c r="O32" i="126"/>
  <c r="O33" i="126"/>
  <c r="O34" i="126"/>
  <c r="O35" i="126"/>
  <c r="O36" i="126"/>
  <c r="G23" i="120"/>
  <c r="I19" i="126"/>
  <c r="N19" i="126"/>
  <c r="I20" i="126"/>
  <c r="N20" i="126"/>
  <c r="I21" i="126"/>
  <c r="N21" i="126"/>
  <c r="I22" i="126"/>
  <c r="N22" i="126"/>
  <c r="I23" i="126"/>
  <c r="N23" i="126"/>
  <c r="I24" i="126"/>
  <c r="N24" i="126"/>
  <c r="I25" i="126"/>
  <c r="N25" i="126"/>
  <c r="I26" i="126"/>
  <c r="N26" i="126"/>
  <c r="I27" i="126"/>
  <c r="N27" i="126"/>
  <c r="I28" i="126"/>
  <c r="N28" i="126"/>
  <c r="I30" i="126"/>
  <c r="N30" i="126"/>
  <c r="I31" i="126"/>
  <c r="N31" i="126"/>
  <c r="I32" i="126"/>
  <c r="N32" i="126"/>
  <c r="I33" i="126"/>
  <c r="N33" i="126"/>
  <c r="N34" i="126"/>
  <c r="N36" i="126"/>
  <c r="F23" i="120"/>
  <c r="Q19" i="126"/>
  <c r="Q20" i="126"/>
  <c r="Q21" i="126"/>
  <c r="Q22" i="126"/>
  <c r="Q23" i="126"/>
  <c r="Q24" i="126"/>
  <c r="Q25" i="126"/>
  <c r="Q26" i="126"/>
  <c r="Q27" i="126"/>
  <c r="Q28" i="126"/>
  <c r="Q30" i="126"/>
  <c r="Q31" i="126"/>
  <c r="Q32" i="126"/>
  <c r="Q33" i="126"/>
  <c r="Q34" i="126"/>
  <c r="Q35" i="126"/>
  <c r="Q36" i="126"/>
  <c r="E23" i="120"/>
  <c r="C23" i="120"/>
  <c r="B23" i="120"/>
  <c r="E43" i="126"/>
  <c r="E41" i="126"/>
  <c r="L33" i="126"/>
  <c r="L30" i="126"/>
  <c r="L26" i="126"/>
  <c r="L25" i="126"/>
  <c r="L22" i="126"/>
  <c r="L21" i="126"/>
  <c r="O12" i="126"/>
  <c r="A7" i="126"/>
  <c r="A6" i="126"/>
  <c r="A5" i="126"/>
  <c r="A4" i="126"/>
  <c r="M19" i="124"/>
  <c r="M20" i="124"/>
  <c r="M21" i="124"/>
  <c r="M22" i="124"/>
  <c r="M23" i="124"/>
  <c r="M24" i="124"/>
  <c r="M25" i="124"/>
  <c r="M26" i="124"/>
  <c r="M27" i="124"/>
  <c r="M28" i="124"/>
  <c r="M29" i="124"/>
  <c r="M30" i="124"/>
  <c r="M31" i="124"/>
  <c r="M32" i="124"/>
  <c r="M35" i="124"/>
  <c r="M36" i="124"/>
  <c r="M38" i="124"/>
  <c r="M39" i="124"/>
  <c r="M40" i="124"/>
  <c r="M41" i="124"/>
  <c r="M42" i="124"/>
  <c r="M44" i="124"/>
  <c r="M45" i="124"/>
  <c r="M46" i="124"/>
  <c r="M47" i="124"/>
  <c r="M48" i="124"/>
  <c r="M49" i="124"/>
  <c r="M51" i="124"/>
  <c r="M52" i="124"/>
  <c r="M53" i="124"/>
  <c r="M54" i="124"/>
  <c r="M56" i="124"/>
  <c r="M57" i="124"/>
  <c r="M58" i="124"/>
  <c r="M59" i="124"/>
  <c r="M60" i="124"/>
  <c r="M61" i="124"/>
  <c r="M62" i="124"/>
  <c r="M63" i="124"/>
  <c r="M64" i="124"/>
  <c r="M65" i="124"/>
  <c r="M66" i="124"/>
  <c r="M67" i="124"/>
  <c r="M68" i="124"/>
  <c r="M69" i="124"/>
  <c r="M70" i="124"/>
  <c r="M71" i="124"/>
  <c r="M72" i="124"/>
  <c r="M73" i="124"/>
  <c r="M74" i="124"/>
  <c r="M76" i="124"/>
  <c r="I22" i="120"/>
  <c r="P19" i="124"/>
  <c r="P20" i="124"/>
  <c r="P21" i="124"/>
  <c r="P22" i="124"/>
  <c r="P23" i="124"/>
  <c r="P24" i="124"/>
  <c r="P25" i="124"/>
  <c r="P26" i="124"/>
  <c r="P27" i="124"/>
  <c r="P28" i="124"/>
  <c r="P29" i="124"/>
  <c r="P30" i="124"/>
  <c r="P31" i="124"/>
  <c r="P32" i="124"/>
  <c r="P35" i="124"/>
  <c r="P36" i="124"/>
  <c r="P38" i="124"/>
  <c r="P39" i="124"/>
  <c r="P40" i="124"/>
  <c r="P41" i="124"/>
  <c r="P42" i="124"/>
  <c r="P44" i="124"/>
  <c r="P45" i="124"/>
  <c r="P46" i="124"/>
  <c r="P47" i="124"/>
  <c r="P48" i="124"/>
  <c r="P49" i="124"/>
  <c r="P51" i="124"/>
  <c r="P52" i="124"/>
  <c r="P53" i="124"/>
  <c r="P54" i="124"/>
  <c r="P56" i="124"/>
  <c r="P57" i="124"/>
  <c r="P58" i="124"/>
  <c r="P59" i="124"/>
  <c r="P60" i="124"/>
  <c r="P61" i="124"/>
  <c r="P62" i="124"/>
  <c r="P63" i="124"/>
  <c r="P64" i="124"/>
  <c r="P65" i="124"/>
  <c r="P66" i="124"/>
  <c r="P67" i="124"/>
  <c r="P68" i="124"/>
  <c r="P69" i="124"/>
  <c r="P70" i="124"/>
  <c r="P71" i="124"/>
  <c r="P72" i="124"/>
  <c r="P73" i="124"/>
  <c r="P74" i="124"/>
  <c r="P76" i="124"/>
  <c r="H22" i="120"/>
  <c r="O19" i="124"/>
  <c r="O20" i="124"/>
  <c r="O21" i="124"/>
  <c r="O22" i="124"/>
  <c r="O23" i="124"/>
  <c r="O24" i="124"/>
  <c r="O25" i="124"/>
  <c r="O26" i="124"/>
  <c r="O27" i="124"/>
  <c r="O28" i="124"/>
  <c r="O29" i="124"/>
  <c r="O30" i="124"/>
  <c r="O31" i="124"/>
  <c r="O32" i="124"/>
  <c r="O35" i="124"/>
  <c r="O36" i="124"/>
  <c r="O38" i="124"/>
  <c r="O39" i="124"/>
  <c r="O40" i="124"/>
  <c r="O41" i="124"/>
  <c r="O42" i="124"/>
  <c r="O44" i="124"/>
  <c r="O45" i="124"/>
  <c r="O46" i="124"/>
  <c r="O47" i="124"/>
  <c r="O48" i="124"/>
  <c r="O49" i="124"/>
  <c r="O51" i="124"/>
  <c r="O52" i="124"/>
  <c r="O53" i="124"/>
  <c r="O54" i="124"/>
  <c r="O56" i="124"/>
  <c r="O57" i="124"/>
  <c r="O58" i="124"/>
  <c r="O59" i="124"/>
  <c r="O60" i="124"/>
  <c r="O61" i="124"/>
  <c r="O62" i="124"/>
  <c r="O63" i="124"/>
  <c r="O64" i="124"/>
  <c r="O65" i="124"/>
  <c r="O66" i="124"/>
  <c r="O67" i="124"/>
  <c r="O68" i="124"/>
  <c r="O69" i="124"/>
  <c r="O70" i="124"/>
  <c r="O71" i="124"/>
  <c r="O72" i="124"/>
  <c r="O73" i="124"/>
  <c r="O74" i="124"/>
  <c r="O75" i="124"/>
  <c r="O76" i="124"/>
  <c r="G22" i="120"/>
  <c r="I19" i="124"/>
  <c r="N19" i="124"/>
  <c r="I20" i="124"/>
  <c r="N20" i="124"/>
  <c r="I21" i="124"/>
  <c r="N21" i="124"/>
  <c r="I22" i="124"/>
  <c r="N22" i="124"/>
  <c r="I23" i="124"/>
  <c r="N23" i="124"/>
  <c r="I24" i="124"/>
  <c r="N24" i="124"/>
  <c r="I25" i="124"/>
  <c r="N25" i="124"/>
  <c r="I26" i="124"/>
  <c r="N26" i="124"/>
  <c r="I27" i="124"/>
  <c r="N27" i="124"/>
  <c r="I28" i="124"/>
  <c r="N28" i="124"/>
  <c r="I29" i="124"/>
  <c r="N29" i="124"/>
  <c r="I30" i="124"/>
  <c r="N30" i="124"/>
  <c r="I31" i="124"/>
  <c r="N31" i="124"/>
  <c r="I32" i="124"/>
  <c r="N32" i="124"/>
  <c r="I35" i="124"/>
  <c r="N35" i="124"/>
  <c r="I36" i="124"/>
  <c r="N36" i="124"/>
  <c r="I38" i="124"/>
  <c r="N38" i="124"/>
  <c r="I39" i="124"/>
  <c r="N39" i="124"/>
  <c r="I40" i="124"/>
  <c r="N40" i="124"/>
  <c r="I41" i="124"/>
  <c r="N41" i="124"/>
  <c r="I42" i="124"/>
  <c r="N42" i="124"/>
  <c r="I44" i="124"/>
  <c r="N44" i="124"/>
  <c r="I45" i="124"/>
  <c r="N45" i="124"/>
  <c r="I46" i="124"/>
  <c r="N46" i="124"/>
  <c r="I47" i="124"/>
  <c r="N47" i="124"/>
  <c r="I48" i="124"/>
  <c r="N48" i="124"/>
  <c r="I49" i="124"/>
  <c r="N49" i="124"/>
  <c r="I51" i="124"/>
  <c r="N51" i="124"/>
  <c r="I52" i="124"/>
  <c r="N52" i="124"/>
  <c r="I53" i="124"/>
  <c r="N53" i="124"/>
  <c r="I54" i="124"/>
  <c r="N54" i="124"/>
  <c r="I56" i="124"/>
  <c r="N56" i="124"/>
  <c r="I57" i="124"/>
  <c r="N57" i="124"/>
  <c r="I58" i="124"/>
  <c r="N58" i="124"/>
  <c r="I59" i="124"/>
  <c r="N59" i="124"/>
  <c r="I60" i="124"/>
  <c r="N60" i="124"/>
  <c r="I61" i="124"/>
  <c r="N61" i="124"/>
  <c r="I62" i="124"/>
  <c r="N62" i="124"/>
  <c r="I63" i="124"/>
  <c r="N63" i="124"/>
  <c r="I64" i="124"/>
  <c r="N64" i="124"/>
  <c r="I65" i="124"/>
  <c r="N65" i="124"/>
  <c r="I66" i="124"/>
  <c r="N66" i="124"/>
  <c r="I67" i="124"/>
  <c r="N67" i="124"/>
  <c r="I68" i="124"/>
  <c r="N68" i="124"/>
  <c r="I69" i="124"/>
  <c r="N69" i="124"/>
  <c r="I70" i="124"/>
  <c r="N70" i="124"/>
  <c r="I71" i="124"/>
  <c r="N71" i="124"/>
  <c r="I72" i="124"/>
  <c r="N72" i="124"/>
  <c r="I73" i="124"/>
  <c r="N73" i="124"/>
  <c r="N74" i="124"/>
  <c r="N76" i="124"/>
  <c r="F22" i="120"/>
  <c r="Q19" i="124"/>
  <c r="Q20" i="124"/>
  <c r="Q21" i="124"/>
  <c r="Q22" i="124"/>
  <c r="Q23" i="124"/>
  <c r="Q24" i="124"/>
  <c r="Q25" i="124"/>
  <c r="Q26" i="124"/>
  <c r="Q27" i="124"/>
  <c r="Q28" i="124"/>
  <c r="Q29" i="124"/>
  <c r="Q30" i="124"/>
  <c r="Q31" i="124"/>
  <c r="Q32" i="124"/>
  <c r="Q35" i="124"/>
  <c r="Q36" i="124"/>
  <c r="Q38" i="124"/>
  <c r="Q39" i="124"/>
  <c r="Q40" i="124"/>
  <c r="Q41" i="124"/>
  <c r="Q42" i="124"/>
  <c r="Q44" i="124"/>
  <c r="Q45" i="124"/>
  <c r="Q46" i="124"/>
  <c r="Q47" i="124"/>
  <c r="Q48" i="124"/>
  <c r="Q49" i="124"/>
  <c r="Q51" i="124"/>
  <c r="Q52" i="124"/>
  <c r="Q53" i="124"/>
  <c r="Q54" i="124"/>
  <c r="Q56" i="124"/>
  <c r="Q57" i="124"/>
  <c r="Q58" i="124"/>
  <c r="Q59" i="124"/>
  <c r="Q60" i="124"/>
  <c r="Q61" i="124"/>
  <c r="Q62" i="124"/>
  <c r="Q63" i="124"/>
  <c r="Q64" i="124"/>
  <c r="Q65" i="124"/>
  <c r="Q66" i="124"/>
  <c r="Q67" i="124"/>
  <c r="Q68" i="124"/>
  <c r="Q69" i="124"/>
  <c r="Q70" i="124"/>
  <c r="Q71" i="124"/>
  <c r="Q72" i="124"/>
  <c r="Q73" i="124"/>
  <c r="Q74" i="124"/>
  <c r="Q75" i="124"/>
  <c r="Q76" i="124"/>
  <c r="E22" i="120"/>
  <c r="C22" i="120"/>
  <c r="B22" i="120"/>
  <c r="L73" i="124"/>
  <c r="L72" i="124"/>
  <c r="L69" i="124"/>
  <c r="L68" i="124"/>
  <c r="L65" i="124"/>
  <c r="L64" i="124"/>
  <c r="L61" i="124"/>
  <c r="L60" i="124"/>
  <c r="L57" i="124"/>
  <c r="L56" i="124"/>
  <c r="E81" i="124"/>
  <c r="E83" i="124"/>
  <c r="E85" i="125"/>
  <c r="E83" i="125"/>
  <c r="O12" i="125"/>
  <c r="A7" i="125"/>
  <c r="A6" i="125"/>
  <c r="A5" i="125"/>
  <c r="A4" i="125"/>
  <c r="Q23" i="127"/>
  <c r="N22" i="127"/>
  <c r="L25" i="133"/>
  <c r="L28" i="133"/>
  <c r="L21" i="133"/>
  <c r="L32" i="133"/>
  <c r="L24" i="133"/>
  <c r="L29" i="133"/>
  <c r="L24" i="132"/>
  <c r="L32" i="132"/>
  <c r="L40" i="132"/>
  <c r="L20" i="132"/>
  <c r="L28" i="132"/>
  <c r="L36" i="132"/>
  <c r="L19" i="133"/>
  <c r="L23" i="133"/>
  <c r="L27" i="133"/>
  <c r="L31" i="133"/>
  <c r="L25" i="131"/>
  <c r="L20" i="131"/>
  <c r="L24" i="131"/>
  <c r="L19" i="132"/>
  <c r="L23" i="132"/>
  <c r="L27" i="132"/>
  <c r="L31" i="132"/>
  <c r="L35" i="132"/>
  <c r="L39" i="132"/>
  <c r="L28" i="130"/>
  <c r="L29" i="130"/>
  <c r="L20" i="130"/>
  <c r="L21" i="130"/>
  <c r="L19" i="131"/>
  <c r="L18" i="129"/>
  <c r="L22" i="129"/>
  <c r="L19" i="130"/>
  <c r="L23" i="130"/>
  <c r="L27" i="130"/>
  <c r="L28" i="128"/>
  <c r="L33" i="128"/>
  <c r="L32" i="128"/>
  <c r="L19" i="129"/>
  <c r="N26" i="127"/>
  <c r="L28" i="127"/>
  <c r="Q19" i="127"/>
  <c r="N18" i="127"/>
  <c r="Q18" i="127"/>
  <c r="L20" i="127"/>
  <c r="P30" i="127"/>
  <c r="P32" i="127"/>
  <c r="H25" i="120"/>
  <c r="Q27" i="127"/>
  <c r="Q22" i="127"/>
  <c r="Q26" i="127"/>
  <c r="O30" i="127"/>
  <c r="O31" i="127"/>
  <c r="Q31" i="127"/>
  <c r="M30" i="127"/>
  <c r="M32" i="127"/>
  <c r="I25" i="120"/>
  <c r="Q20" i="127"/>
  <c r="Q28" i="127"/>
  <c r="L19" i="128"/>
  <c r="L27" i="128"/>
  <c r="L56" i="125"/>
  <c r="L60" i="125"/>
  <c r="L64" i="125"/>
  <c r="L68" i="125"/>
  <c r="L72" i="125"/>
  <c r="L53" i="125"/>
  <c r="L57" i="125"/>
  <c r="L61" i="125"/>
  <c r="L65" i="125"/>
  <c r="L69" i="125"/>
  <c r="L73" i="125"/>
  <c r="L19" i="127"/>
  <c r="N21" i="127"/>
  <c r="Q21" i="127"/>
  <c r="L23" i="127"/>
  <c r="N25" i="127"/>
  <c r="Q25" i="127"/>
  <c r="L27" i="127"/>
  <c r="N29" i="127"/>
  <c r="Q29" i="127"/>
  <c r="L20" i="126"/>
  <c r="L24" i="126"/>
  <c r="L28" i="126"/>
  <c r="L32" i="126"/>
  <c r="L19" i="126"/>
  <c r="L23" i="126"/>
  <c r="L27" i="126"/>
  <c r="L31" i="126"/>
  <c r="L62" i="124"/>
  <c r="L54" i="124"/>
  <c r="L58" i="124"/>
  <c r="L66" i="124"/>
  <c r="L70" i="124"/>
  <c r="L59" i="124"/>
  <c r="L63" i="124"/>
  <c r="L67" i="124"/>
  <c r="L71" i="124"/>
  <c r="O11" i="133"/>
  <c r="O11" i="131"/>
  <c r="O11" i="132"/>
  <c r="O11" i="130"/>
  <c r="O11" i="128"/>
  <c r="O11" i="129"/>
  <c r="N30" i="127"/>
  <c r="N32" i="127"/>
  <c r="F25" i="120"/>
  <c r="Q30" i="127"/>
  <c r="Q32" i="127"/>
  <c r="O32" i="127"/>
  <c r="G25" i="120"/>
  <c r="O11" i="126"/>
  <c r="O11" i="125"/>
  <c r="O11" i="127"/>
  <c r="E25" i="120"/>
  <c r="C21" i="120"/>
  <c r="B21" i="120"/>
  <c r="P79" i="123"/>
  <c r="O79" i="123"/>
  <c r="M79" i="123"/>
  <c r="I79" i="123"/>
  <c r="N79" i="123"/>
  <c r="P78" i="123"/>
  <c r="O78" i="123"/>
  <c r="M78" i="123"/>
  <c r="I78" i="123"/>
  <c r="L78" i="123"/>
  <c r="P77" i="123"/>
  <c r="O77" i="123"/>
  <c r="M77" i="123"/>
  <c r="I77" i="123"/>
  <c r="L77" i="123"/>
  <c r="P76" i="123"/>
  <c r="O76" i="123"/>
  <c r="M76" i="123"/>
  <c r="I76" i="123"/>
  <c r="L76" i="123"/>
  <c r="P75" i="123"/>
  <c r="O75" i="123"/>
  <c r="M75" i="123"/>
  <c r="I75" i="123"/>
  <c r="N75" i="123"/>
  <c r="P74" i="123"/>
  <c r="O74" i="123"/>
  <c r="M74" i="123"/>
  <c r="I74" i="123"/>
  <c r="L74" i="123"/>
  <c r="N74" i="123"/>
  <c r="Q74" i="123"/>
  <c r="P73" i="123"/>
  <c r="O73" i="123"/>
  <c r="M73" i="123"/>
  <c r="I73" i="123"/>
  <c r="L73" i="123"/>
  <c r="P72" i="123"/>
  <c r="O72" i="123"/>
  <c r="I72" i="123"/>
  <c r="N72" i="123"/>
  <c r="M72" i="123"/>
  <c r="L72" i="123"/>
  <c r="P71" i="123"/>
  <c r="O71" i="123"/>
  <c r="M71" i="123"/>
  <c r="I71" i="123"/>
  <c r="N71" i="123"/>
  <c r="P70" i="123"/>
  <c r="O70" i="123"/>
  <c r="M70" i="123"/>
  <c r="I70" i="123"/>
  <c r="N70" i="123"/>
  <c r="P69" i="123"/>
  <c r="O69" i="123"/>
  <c r="M69" i="123"/>
  <c r="I69" i="123"/>
  <c r="L69" i="123"/>
  <c r="P68" i="123"/>
  <c r="O68" i="123"/>
  <c r="M68" i="123"/>
  <c r="I68" i="123"/>
  <c r="L68" i="123"/>
  <c r="P67" i="123"/>
  <c r="O67" i="123"/>
  <c r="M67" i="123"/>
  <c r="I67" i="123"/>
  <c r="N67" i="123"/>
  <c r="P66" i="123"/>
  <c r="O66" i="123"/>
  <c r="M66" i="123"/>
  <c r="I66" i="123"/>
  <c r="N66" i="123"/>
  <c r="P65" i="123"/>
  <c r="O65" i="123"/>
  <c r="M65" i="123"/>
  <c r="I65" i="123"/>
  <c r="L65" i="123"/>
  <c r="P64" i="123"/>
  <c r="O64" i="123"/>
  <c r="M64" i="123"/>
  <c r="I64" i="123"/>
  <c r="L64" i="123"/>
  <c r="P63" i="123"/>
  <c r="O63" i="123"/>
  <c r="M63" i="123"/>
  <c r="I63" i="123"/>
  <c r="N63" i="123"/>
  <c r="P62" i="123"/>
  <c r="O62" i="123"/>
  <c r="M62" i="123"/>
  <c r="I62" i="123"/>
  <c r="N62" i="123"/>
  <c r="P61" i="123"/>
  <c r="O61" i="123"/>
  <c r="M61" i="123"/>
  <c r="I61" i="123"/>
  <c r="L61" i="123"/>
  <c r="P60" i="123"/>
  <c r="O60" i="123"/>
  <c r="M60" i="123"/>
  <c r="I60" i="123"/>
  <c r="L60" i="123"/>
  <c r="P58" i="123"/>
  <c r="O58" i="123"/>
  <c r="M58" i="123"/>
  <c r="I58" i="123"/>
  <c r="N58" i="123"/>
  <c r="P57" i="123"/>
  <c r="O57" i="123"/>
  <c r="M57" i="123"/>
  <c r="I57" i="123"/>
  <c r="L57" i="123"/>
  <c r="P56" i="123"/>
  <c r="O56" i="123"/>
  <c r="I56" i="123"/>
  <c r="N56" i="123"/>
  <c r="M56" i="123"/>
  <c r="L56" i="123"/>
  <c r="P55" i="123"/>
  <c r="O55" i="123"/>
  <c r="M55" i="123"/>
  <c r="I55" i="123"/>
  <c r="N55" i="123"/>
  <c r="P54" i="123"/>
  <c r="O54" i="123"/>
  <c r="M54" i="123"/>
  <c r="I54" i="123"/>
  <c r="N54" i="123"/>
  <c r="P53" i="123"/>
  <c r="O53" i="123"/>
  <c r="M53" i="123"/>
  <c r="I53" i="123"/>
  <c r="L53" i="123"/>
  <c r="L53" i="124"/>
  <c r="L49" i="124"/>
  <c r="L46" i="124"/>
  <c r="L45" i="124"/>
  <c r="L44" i="124"/>
  <c r="L42" i="124"/>
  <c r="L41" i="124"/>
  <c r="L38" i="124"/>
  <c r="L32" i="124"/>
  <c r="L30" i="124"/>
  <c r="L29" i="124"/>
  <c r="L26" i="124"/>
  <c r="L25" i="124"/>
  <c r="L22" i="124"/>
  <c r="L21" i="124"/>
  <c r="O12" i="124"/>
  <c r="A7" i="124"/>
  <c r="A6" i="124"/>
  <c r="A5" i="124"/>
  <c r="A4" i="124"/>
  <c r="M18" i="122"/>
  <c r="M19" i="122"/>
  <c r="M20" i="122"/>
  <c r="M21" i="122"/>
  <c r="M22" i="122"/>
  <c r="M23" i="122"/>
  <c r="M24" i="122"/>
  <c r="M25" i="122"/>
  <c r="M26" i="122"/>
  <c r="M27" i="122"/>
  <c r="M28" i="122"/>
  <c r="M29" i="122"/>
  <c r="M31" i="122"/>
  <c r="M32" i="122"/>
  <c r="M33" i="122"/>
  <c r="M34" i="122"/>
  <c r="M35" i="122"/>
  <c r="M36" i="122"/>
  <c r="M37" i="122"/>
  <c r="M39" i="122"/>
  <c r="M40" i="122"/>
  <c r="M41" i="122"/>
  <c r="M42" i="122"/>
  <c r="M43" i="122"/>
  <c r="M44" i="122"/>
  <c r="M45" i="122"/>
  <c r="M46" i="122"/>
  <c r="M47" i="122"/>
  <c r="M48" i="122"/>
  <c r="M49" i="122"/>
  <c r="M50" i="122"/>
  <c r="M51" i="122"/>
  <c r="M52" i="122"/>
  <c r="M53" i="122"/>
  <c r="M54" i="122"/>
  <c r="M55" i="122"/>
  <c r="M56" i="122"/>
  <c r="M57" i="122"/>
  <c r="M58" i="122"/>
  <c r="M59" i="122"/>
  <c r="M60" i="122"/>
  <c r="M61" i="122"/>
  <c r="M62" i="122"/>
  <c r="M63" i="122"/>
  <c r="M64" i="122"/>
  <c r="M65" i="122"/>
  <c r="M66" i="122"/>
  <c r="M67" i="122"/>
  <c r="M68" i="122"/>
  <c r="M69" i="122"/>
  <c r="M70" i="122"/>
  <c r="M71" i="122"/>
  <c r="M72" i="122"/>
  <c r="M74" i="122"/>
  <c r="M75" i="122"/>
  <c r="M76" i="122"/>
  <c r="M77" i="122"/>
  <c r="M78" i="122"/>
  <c r="M79" i="122"/>
  <c r="M80" i="122"/>
  <c r="M82" i="122"/>
  <c r="M83" i="122"/>
  <c r="M84" i="122"/>
  <c r="M85" i="122"/>
  <c r="M86" i="122"/>
  <c r="M87" i="122"/>
  <c r="M88" i="122"/>
  <c r="M89" i="122"/>
  <c r="M90" i="122"/>
  <c r="M91" i="122"/>
  <c r="M92" i="122"/>
  <c r="M93" i="122"/>
  <c r="M94" i="122"/>
  <c r="M95" i="122"/>
  <c r="M96" i="122"/>
  <c r="M97" i="122"/>
  <c r="M98" i="122"/>
  <c r="M99" i="122"/>
  <c r="M100" i="122"/>
  <c r="M101" i="122"/>
  <c r="M102" i="122"/>
  <c r="M103" i="122"/>
  <c r="M104" i="122"/>
  <c r="M105" i="122"/>
  <c r="M106" i="122"/>
  <c r="M107" i="122"/>
  <c r="M108" i="122"/>
  <c r="M109" i="122"/>
  <c r="M110" i="122"/>
  <c r="M111" i="122"/>
  <c r="M112" i="122"/>
  <c r="M113" i="122"/>
  <c r="M114" i="122"/>
  <c r="M115" i="122"/>
  <c r="M117" i="122"/>
  <c r="I20" i="120"/>
  <c r="P18" i="122"/>
  <c r="P19" i="122"/>
  <c r="P20" i="122"/>
  <c r="P21" i="122"/>
  <c r="P22" i="122"/>
  <c r="P23" i="122"/>
  <c r="P24" i="122"/>
  <c r="P25" i="122"/>
  <c r="P26" i="122"/>
  <c r="P27" i="122"/>
  <c r="P28" i="122"/>
  <c r="P29" i="122"/>
  <c r="P31" i="122"/>
  <c r="P32" i="122"/>
  <c r="P33" i="122"/>
  <c r="P34" i="122"/>
  <c r="P35" i="122"/>
  <c r="P36" i="122"/>
  <c r="P37" i="122"/>
  <c r="P39" i="122"/>
  <c r="P40" i="122"/>
  <c r="P41" i="122"/>
  <c r="P42" i="122"/>
  <c r="P43" i="122"/>
  <c r="P44" i="122"/>
  <c r="P45" i="122"/>
  <c r="P46" i="122"/>
  <c r="P47" i="122"/>
  <c r="P48" i="122"/>
  <c r="P49" i="122"/>
  <c r="P50" i="122"/>
  <c r="P51" i="122"/>
  <c r="P52" i="122"/>
  <c r="P53" i="122"/>
  <c r="P54" i="122"/>
  <c r="P55" i="122"/>
  <c r="P56" i="122"/>
  <c r="P57" i="122"/>
  <c r="P58" i="122"/>
  <c r="P59" i="122"/>
  <c r="P60" i="122"/>
  <c r="P61" i="122"/>
  <c r="P62" i="122"/>
  <c r="P63" i="122"/>
  <c r="P64" i="122"/>
  <c r="P65" i="122"/>
  <c r="P66" i="122"/>
  <c r="P67" i="122"/>
  <c r="P68" i="122"/>
  <c r="P69" i="122"/>
  <c r="P70" i="122"/>
  <c r="P71" i="122"/>
  <c r="P72" i="122"/>
  <c r="P74" i="122"/>
  <c r="P75" i="122"/>
  <c r="P76" i="122"/>
  <c r="P77" i="122"/>
  <c r="P78" i="122"/>
  <c r="P79" i="122"/>
  <c r="P80" i="122"/>
  <c r="P82" i="122"/>
  <c r="P83" i="122"/>
  <c r="P84" i="122"/>
  <c r="P85" i="122"/>
  <c r="P86" i="122"/>
  <c r="P87" i="122"/>
  <c r="P88" i="122"/>
  <c r="P89" i="122"/>
  <c r="P90" i="122"/>
  <c r="P91" i="122"/>
  <c r="P92" i="122"/>
  <c r="P93" i="122"/>
  <c r="P94" i="122"/>
  <c r="P95" i="122"/>
  <c r="P96" i="122"/>
  <c r="P97" i="122"/>
  <c r="P98" i="122"/>
  <c r="P99" i="122"/>
  <c r="P100" i="122"/>
  <c r="P101" i="122"/>
  <c r="P102" i="122"/>
  <c r="P103" i="122"/>
  <c r="P104" i="122"/>
  <c r="P105" i="122"/>
  <c r="P106" i="122"/>
  <c r="P107" i="122"/>
  <c r="P108" i="122"/>
  <c r="P109" i="122"/>
  <c r="P110" i="122"/>
  <c r="P111" i="122"/>
  <c r="P112" i="122"/>
  <c r="P113" i="122"/>
  <c r="P114" i="122"/>
  <c r="P115" i="122"/>
  <c r="P117" i="122"/>
  <c r="H20" i="120"/>
  <c r="O18" i="122"/>
  <c r="O19" i="122"/>
  <c r="O20" i="122"/>
  <c r="O21" i="122"/>
  <c r="O22" i="122"/>
  <c r="O23" i="122"/>
  <c r="O24" i="122"/>
  <c r="O25" i="122"/>
  <c r="O26" i="122"/>
  <c r="O27" i="122"/>
  <c r="O28" i="122"/>
  <c r="O29" i="122"/>
  <c r="O31" i="122"/>
  <c r="O32" i="122"/>
  <c r="O33" i="122"/>
  <c r="O34" i="122"/>
  <c r="O35" i="122"/>
  <c r="O36" i="122"/>
  <c r="O37" i="122"/>
  <c r="O39" i="122"/>
  <c r="O40" i="122"/>
  <c r="O41" i="122"/>
  <c r="O42" i="122"/>
  <c r="O43" i="122"/>
  <c r="O44" i="122"/>
  <c r="O45" i="122"/>
  <c r="O46" i="122"/>
  <c r="O47" i="122"/>
  <c r="O48" i="122"/>
  <c r="O49" i="122"/>
  <c r="O50" i="122"/>
  <c r="O51" i="122"/>
  <c r="O52" i="122"/>
  <c r="O53" i="122"/>
  <c r="O54" i="122"/>
  <c r="O55" i="122"/>
  <c r="O56" i="122"/>
  <c r="O57" i="122"/>
  <c r="O58" i="122"/>
  <c r="O59" i="122"/>
  <c r="O60" i="122"/>
  <c r="O61" i="122"/>
  <c r="O62" i="122"/>
  <c r="O63" i="122"/>
  <c r="O64" i="122"/>
  <c r="O65" i="122"/>
  <c r="O66" i="122"/>
  <c r="O67" i="122"/>
  <c r="O68" i="122"/>
  <c r="O69" i="122"/>
  <c r="O70" i="122"/>
  <c r="O71" i="122"/>
  <c r="O72" i="122"/>
  <c r="O74" i="122"/>
  <c r="O75" i="122"/>
  <c r="O76" i="122"/>
  <c r="O77" i="122"/>
  <c r="O78" i="122"/>
  <c r="O79" i="122"/>
  <c r="O80" i="122"/>
  <c r="O82" i="122"/>
  <c r="O83" i="122"/>
  <c r="O84" i="122"/>
  <c r="O85" i="122"/>
  <c r="O86" i="122"/>
  <c r="O87" i="122"/>
  <c r="O88" i="122"/>
  <c r="O89" i="122"/>
  <c r="O90" i="122"/>
  <c r="O91" i="122"/>
  <c r="O92" i="122"/>
  <c r="O93" i="122"/>
  <c r="O94" i="122"/>
  <c r="O95" i="122"/>
  <c r="O96" i="122"/>
  <c r="O97" i="122"/>
  <c r="O98" i="122"/>
  <c r="O99" i="122"/>
  <c r="O100" i="122"/>
  <c r="O101" i="122"/>
  <c r="O102" i="122"/>
  <c r="O103" i="122"/>
  <c r="O104" i="122"/>
  <c r="O105" i="122"/>
  <c r="O106" i="122"/>
  <c r="O107" i="122"/>
  <c r="O108" i="122"/>
  <c r="O109" i="122"/>
  <c r="O110" i="122"/>
  <c r="O111" i="122"/>
  <c r="O112" i="122"/>
  <c r="O113" i="122"/>
  <c r="O114" i="122"/>
  <c r="O115" i="122"/>
  <c r="O116" i="122"/>
  <c r="O117" i="122"/>
  <c r="G20" i="120"/>
  <c r="I18" i="122"/>
  <c r="N18" i="122"/>
  <c r="I19" i="122"/>
  <c r="N19" i="122"/>
  <c r="I20" i="122"/>
  <c r="N20" i="122"/>
  <c r="I21" i="122"/>
  <c r="N21" i="122"/>
  <c r="I22" i="122"/>
  <c r="N22" i="122"/>
  <c r="I23" i="122"/>
  <c r="N23" i="122"/>
  <c r="I24" i="122"/>
  <c r="N24" i="122"/>
  <c r="I25" i="122"/>
  <c r="N25" i="122"/>
  <c r="I26" i="122"/>
  <c r="N26" i="122"/>
  <c r="I27" i="122"/>
  <c r="N27" i="122"/>
  <c r="I28" i="122"/>
  <c r="N28" i="122"/>
  <c r="I29" i="122"/>
  <c r="N29" i="122"/>
  <c r="I31" i="122"/>
  <c r="N31" i="122"/>
  <c r="I32" i="122"/>
  <c r="N32" i="122"/>
  <c r="I33" i="122"/>
  <c r="N33" i="122"/>
  <c r="I34" i="122"/>
  <c r="N34" i="122"/>
  <c r="I35" i="122"/>
  <c r="N35" i="122"/>
  <c r="I36" i="122"/>
  <c r="N36" i="122"/>
  <c r="I37" i="122"/>
  <c r="N37" i="122"/>
  <c r="I39" i="122"/>
  <c r="N39" i="122"/>
  <c r="I40" i="122"/>
  <c r="N40" i="122"/>
  <c r="I41" i="122"/>
  <c r="N41" i="122"/>
  <c r="I42" i="122"/>
  <c r="N42" i="122"/>
  <c r="I43" i="122"/>
  <c r="N43" i="122"/>
  <c r="I44" i="122"/>
  <c r="N44" i="122"/>
  <c r="I45" i="122"/>
  <c r="N45" i="122"/>
  <c r="I46" i="122"/>
  <c r="N46" i="122"/>
  <c r="I47" i="122"/>
  <c r="N47" i="122"/>
  <c r="I48" i="122"/>
  <c r="N48" i="122"/>
  <c r="I49" i="122"/>
  <c r="N49" i="122"/>
  <c r="I50" i="122"/>
  <c r="N50" i="122"/>
  <c r="I51" i="122"/>
  <c r="N51" i="122"/>
  <c r="I52" i="122"/>
  <c r="N52" i="122"/>
  <c r="I53" i="122"/>
  <c r="N53" i="122"/>
  <c r="I54" i="122"/>
  <c r="N54" i="122"/>
  <c r="I55" i="122"/>
  <c r="N55" i="122"/>
  <c r="I56" i="122"/>
  <c r="N56" i="122"/>
  <c r="I57" i="122"/>
  <c r="N57" i="122"/>
  <c r="I58" i="122"/>
  <c r="N58" i="122"/>
  <c r="I59" i="122"/>
  <c r="N59" i="122"/>
  <c r="I60" i="122"/>
  <c r="N60" i="122"/>
  <c r="I61" i="122"/>
  <c r="N61" i="122"/>
  <c r="I62" i="122"/>
  <c r="N62" i="122"/>
  <c r="I63" i="122"/>
  <c r="N63" i="122"/>
  <c r="I64" i="122"/>
  <c r="N64" i="122"/>
  <c r="I65" i="122"/>
  <c r="N65" i="122"/>
  <c r="I66" i="122"/>
  <c r="N66" i="122"/>
  <c r="I67" i="122"/>
  <c r="N67" i="122"/>
  <c r="I68" i="122"/>
  <c r="N68" i="122"/>
  <c r="I69" i="122"/>
  <c r="N69" i="122"/>
  <c r="I70" i="122"/>
  <c r="N70" i="122"/>
  <c r="I71" i="122"/>
  <c r="N71" i="122"/>
  <c r="I72" i="122"/>
  <c r="N72" i="122"/>
  <c r="I74" i="122"/>
  <c r="N74" i="122"/>
  <c r="I75" i="122"/>
  <c r="N75" i="122"/>
  <c r="I76" i="122"/>
  <c r="N76" i="122"/>
  <c r="I77" i="122"/>
  <c r="N77" i="122"/>
  <c r="I78" i="122"/>
  <c r="N78" i="122"/>
  <c r="I79" i="122"/>
  <c r="N79" i="122"/>
  <c r="I80" i="122"/>
  <c r="N80" i="122"/>
  <c r="I82" i="122"/>
  <c r="N82" i="122"/>
  <c r="I83" i="122"/>
  <c r="N83" i="122"/>
  <c r="I84" i="122"/>
  <c r="N84" i="122"/>
  <c r="I85" i="122"/>
  <c r="N85" i="122"/>
  <c r="I86" i="122"/>
  <c r="N86" i="122"/>
  <c r="I87" i="122"/>
  <c r="N87" i="122"/>
  <c r="I88" i="122"/>
  <c r="N88" i="122"/>
  <c r="I89" i="122"/>
  <c r="N89" i="122"/>
  <c r="I90" i="122"/>
  <c r="N90" i="122"/>
  <c r="I91" i="122"/>
  <c r="N91" i="122"/>
  <c r="I92" i="122"/>
  <c r="N92" i="122"/>
  <c r="I93" i="122"/>
  <c r="N93" i="122"/>
  <c r="I94" i="122"/>
  <c r="N94" i="122"/>
  <c r="I95" i="122"/>
  <c r="N95" i="122"/>
  <c r="I96" i="122"/>
  <c r="N96" i="122"/>
  <c r="I97" i="122"/>
  <c r="N97" i="122"/>
  <c r="I98" i="122"/>
  <c r="N98" i="122"/>
  <c r="I99" i="122"/>
  <c r="N99" i="122"/>
  <c r="I100" i="122"/>
  <c r="N100" i="122"/>
  <c r="I101" i="122"/>
  <c r="N101" i="122"/>
  <c r="I102" i="122"/>
  <c r="N102" i="122"/>
  <c r="I103" i="122"/>
  <c r="N103" i="122"/>
  <c r="I104" i="122"/>
  <c r="N104" i="122"/>
  <c r="I105" i="122"/>
  <c r="N105" i="122"/>
  <c r="I106" i="122"/>
  <c r="N106" i="122"/>
  <c r="I107" i="122"/>
  <c r="N107" i="122"/>
  <c r="I108" i="122"/>
  <c r="N108" i="122"/>
  <c r="I109" i="122"/>
  <c r="N109" i="122"/>
  <c r="I110" i="122"/>
  <c r="N110" i="122"/>
  <c r="I111" i="122"/>
  <c r="N111" i="122"/>
  <c r="I112" i="122"/>
  <c r="N112" i="122"/>
  <c r="I113" i="122"/>
  <c r="N113" i="122"/>
  <c r="I114" i="122"/>
  <c r="N114" i="122"/>
  <c r="N115" i="122"/>
  <c r="N117" i="122"/>
  <c r="F20" i="120"/>
  <c r="Q18" i="122"/>
  <c r="Q19" i="122"/>
  <c r="Q20" i="122"/>
  <c r="Q21" i="122"/>
  <c r="Q22" i="122"/>
  <c r="Q23" i="122"/>
  <c r="Q24" i="122"/>
  <c r="Q25" i="122"/>
  <c r="Q26" i="122"/>
  <c r="Q27" i="122"/>
  <c r="Q28" i="122"/>
  <c r="Q29" i="122"/>
  <c r="Q31" i="122"/>
  <c r="Q32" i="122"/>
  <c r="Q33" i="122"/>
  <c r="Q34" i="122"/>
  <c r="Q35" i="122"/>
  <c r="Q36" i="122"/>
  <c r="Q37" i="122"/>
  <c r="Q39" i="122"/>
  <c r="Q40" i="122"/>
  <c r="Q41" i="122"/>
  <c r="Q42" i="122"/>
  <c r="Q43" i="122"/>
  <c r="Q44" i="122"/>
  <c r="Q45" i="122"/>
  <c r="Q46" i="122"/>
  <c r="Q47" i="122"/>
  <c r="Q48" i="122"/>
  <c r="Q49" i="122"/>
  <c r="Q50" i="122"/>
  <c r="Q51" i="122"/>
  <c r="Q52" i="122"/>
  <c r="Q53" i="122"/>
  <c r="Q54" i="122"/>
  <c r="Q55" i="122"/>
  <c r="Q56" i="122"/>
  <c r="Q57" i="122"/>
  <c r="Q58" i="122"/>
  <c r="Q59" i="122"/>
  <c r="Q60" i="122"/>
  <c r="Q61" i="122"/>
  <c r="Q62" i="122"/>
  <c r="Q63" i="122"/>
  <c r="Q64" i="122"/>
  <c r="Q65" i="122"/>
  <c r="Q66" i="122"/>
  <c r="Q67" i="122"/>
  <c r="Q68" i="122"/>
  <c r="Q69" i="122"/>
  <c r="Q70" i="122"/>
  <c r="Q71" i="122"/>
  <c r="Q72" i="122"/>
  <c r="Q74" i="122"/>
  <c r="Q75" i="122"/>
  <c r="Q76" i="122"/>
  <c r="Q77" i="122"/>
  <c r="Q78" i="122"/>
  <c r="Q79" i="122"/>
  <c r="Q80" i="122"/>
  <c r="Q82" i="122"/>
  <c r="Q83" i="122"/>
  <c r="Q84" i="122"/>
  <c r="Q85" i="122"/>
  <c r="Q86" i="122"/>
  <c r="Q87" i="122"/>
  <c r="Q88" i="122"/>
  <c r="Q89" i="122"/>
  <c r="Q90" i="122"/>
  <c r="Q91" i="122"/>
  <c r="Q92" i="122"/>
  <c r="Q93" i="122"/>
  <c r="Q94" i="122"/>
  <c r="Q95" i="122"/>
  <c r="Q96" i="122"/>
  <c r="Q97" i="122"/>
  <c r="Q98" i="122"/>
  <c r="Q99" i="122"/>
  <c r="Q100" i="122"/>
  <c r="Q101" i="122"/>
  <c r="Q102" i="122"/>
  <c r="Q103" i="122"/>
  <c r="Q104" i="122"/>
  <c r="Q105" i="122"/>
  <c r="Q106" i="122"/>
  <c r="Q107" i="122"/>
  <c r="Q108" i="122"/>
  <c r="Q109" i="122"/>
  <c r="Q110" i="122"/>
  <c r="Q111" i="122"/>
  <c r="Q112" i="122"/>
  <c r="Q113" i="122"/>
  <c r="Q114" i="122"/>
  <c r="Q115" i="122"/>
  <c r="Q116" i="122"/>
  <c r="Q117" i="122"/>
  <c r="E20" i="120"/>
  <c r="C20" i="120"/>
  <c r="B20" i="120"/>
  <c r="L101" i="122"/>
  <c r="L100" i="122"/>
  <c r="L99" i="122"/>
  <c r="L97" i="122"/>
  <c r="L96" i="122"/>
  <c r="L93" i="122"/>
  <c r="L92" i="122"/>
  <c r="L89" i="122"/>
  <c r="L87" i="122"/>
  <c r="L85" i="122"/>
  <c r="L77" i="122"/>
  <c r="L76" i="122"/>
  <c r="L61" i="122"/>
  <c r="L60" i="122"/>
  <c r="L59" i="122"/>
  <c r="L58" i="122"/>
  <c r="L57" i="122"/>
  <c r="L56" i="122"/>
  <c r="L55" i="122"/>
  <c r="L53" i="122"/>
  <c r="L52" i="122"/>
  <c r="L51" i="122"/>
  <c r="L49" i="122"/>
  <c r="L48" i="122"/>
  <c r="L47" i="122"/>
  <c r="L45" i="122"/>
  <c r="L44" i="122"/>
  <c r="L43" i="122"/>
  <c r="L41" i="122"/>
  <c r="L40" i="122"/>
  <c r="L39" i="122"/>
  <c r="L37" i="122"/>
  <c r="L36" i="122"/>
  <c r="L35" i="122"/>
  <c r="L33" i="122"/>
  <c r="L32" i="122"/>
  <c r="L31" i="122"/>
  <c r="L29" i="122"/>
  <c r="L28" i="122"/>
  <c r="L25" i="122"/>
  <c r="L24" i="122"/>
  <c r="L22" i="122"/>
  <c r="L21" i="122"/>
  <c r="L20" i="122"/>
  <c r="E89" i="123"/>
  <c r="E87" i="123"/>
  <c r="P52" i="123"/>
  <c r="O52" i="123"/>
  <c r="M52" i="123"/>
  <c r="I52" i="123"/>
  <c r="N52" i="123"/>
  <c r="P51" i="123"/>
  <c r="O51" i="123"/>
  <c r="M51" i="123"/>
  <c r="I51" i="123"/>
  <c r="N51" i="123"/>
  <c r="P50" i="123"/>
  <c r="O50" i="123"/>
  <c r="M50" i="123"/>
  <c r="I50" i="123"/>
  <c r="L50" i="123"/>
  <c r="P49" i="123"/>
  <c r="O49" i="123"/>
  <c r="M49" i="123"/>
  <c r="I49" i="123"/>
  <c r="L49" i="123"/>
  <c r="P48" i="123"/>
  <c r="O48" i="123"/>
  <c r="M48" i="123"/>
  <c r="I48" i="123"/>
  <c r="N48" i="123"/>
  <c r="P47" i="123"/>
  <c r="O47" i="123"/>
  <c r="M47" i="123"/>
  <c r="I47" i="123"/>
  <c r="N47" i="123"/>
  <c r="P46" i="123"/>
  <c r="O46" i="123"/>
  <c r="M46" i="123"/>
  <c r="I46" i="123"/>
  <c r="L46" i="123"/>
  <c r="P45" i="123"/>
  <c r="O45" i="123"/>
  <c r="M45" i="123"/>
  <c r="I45" i="123"/>
  <c r="L45" i="123"/>
  <c r="P44" i="123"/>
  <c r="O44" i="123"/>
  <c r="M44" i="123"/>
  <c r="I44" i="123"/>
  <c r="N44" i="123"/>
  <c r="P43" i="123"/>
  <c r="O43" i="123"/>
  <c r="M43" i="123"/>
  <c r="I43" i="123"/>
  <c r="N43" i="123"/>
  <c r="P41" i="123"/>
  <c r="O41" i="123"/>
  <c r="M41" i="123"/>
  <c r="I41" i="123"/>
  <c r="L41" i="123"/>
  <c r="P40" i="123"/>
  <c r="O40" i="123"/>
  <c r="M40" i="123"/>
  <c r="I40" i="123"/>
  <c r="N40" i="123"/>
  <c r="Q40" i="123"/>
  <c r="P39" i="123"/>
  <c r="O39" i="123"/>
  <c r="M39" i="123"/>
  <c r="I39" i="123"/>
  <c r="N39" i="123"/>
  <c r="P38" i="123"/>
  <c r="O38" i="123"/>
  <c r="I38" i="123"/>
  <c r="N38" i="123"/>
  <c r="M38" i="123"/>
  <c r="L38" i="123"/>
  <c r="P37" i="123"/>
  <c r="O37" i="123"/>
  <c r="M37" i="123"/>
  <c r="I37" i="123"/>
  <c r="L37" i="123"/>
  <c r="P36" i="123"/>
  <c r="O36" i="123"/>
  <c r="M36" i="123"/>
  <c r="I36" i="123"/>
  <c r="N36" i="123"/>
  <c r="P35" i="123"/>
  <c r="O35" i="123"/>
  <c r="M35" i="123"/>
  <c r="I35" i="123"/>
  <c r="N35" i="123"/>
  <c r="P34" i="123"/>
  <c r="O34" i="123"/>
  <c r="M34" i="123"/>
  <c r="I34" i="123"/>
  <c r="L34" i="123"/>
  <c r="P33" i="123"/>
  <c r="O33" i="123"/>
  <c r="M33" i="123"/>
  <c r="I33" i="123"/>
  <c r="L33" i="123"/>
  <c r="P32" i="123"/>
  <c r="O32" i="123"/>
  <c r="M32" i="123"/>
  <c r="I32" i="123"/>
  <c r="N32" i="123"/>
  <c r="P31" i="123"/>
  <c r="O31" i="123"/>
  <c r="M31" i="123"/>
  <c r="I31" i="123"/>
  <c r="N31" i="123"/>
  <c r="P30" i="123"/>
  <c r="O30" i="123"/>
  <c r="M30" i="123"/>
  <c r="I30" i="123"/>
  <c r="L30" i="123"/>
  <c r="P29" i="123"/>
  <c r="O29" i="123"/>
  <c r="M29" i="123"/>
  <c r="I29" i="123"/>
  <c r="L29" i="123"/>
  <c r="P28" i="123"/>
  <c r="O28" i="123"/>
  <c r="M28" i="123"/>
  <c r="I28" i="123"/>
  <c r="N28" i="123"/>
  <c r="P27" i="123"/>
  <c r="O27" i="123"/>
  <c r="M27" i="123"/>
  <c r="I27" i="123"/>
  <c r="N27" i="123"/>
  <c r="P26" i="123"/>
  <c r="O26" i="123"/>
  <c r="M26" i="123"/>
  <c r="I26" i="123"/>
  <c r="L26" i="123"/>
  <c r="P24" i="123"/>
  <c r="O24" i="123"/>
  <c r="M24" i="123"/>
  <c r="I24" i="123"/>
  <c r="N24" i="123"/>
  <c r="P23" i="123"/>
  <c r="O23" i="123"/>
  <c r="M23" i="123"/>
  <c r="I23" i="123"/>
  <c r="N23" i="123"/>
  <c r="P22" i="123"/>
  <c r="O22" i="123"/>
  <c r="I22" i="123"/>
  <c r="N22" i="123"/>
  <c r="M22" i="123"/>
  <c r="L22" i="123"/>
  <c r="P21" i="123"/>
  <c r="O21" i="123"/>
  <c r="M21" i="123"/>
  <c r="I21" i="123"/>
  <c r="L21" i="123"/>
  <c r="P19" i="123"/>
  <c r="O19" i="123"/>
  <c r="M19" i="123"/>
  <c r="I19" i="123"/>
  <c r="N19" i="123"/>
  <c r="P18" i="123"/>
  <c r="O18" i="123"/>
  <c r="M18" i="123"/>
  <c r="I18" i="123"/>
  <c r="L18" i="123"/>
  <c r="O12" i="123"/>
  <c r="A7" i="123"/>
  <c r="A6" i="123"/>
  <c r="A5" i="123"/>
  <c r="A4" i="123"/>
  <c r="C19" i="120"/>
  <c r="B19" i="120"/>
  <c r="P78" i="121"/>
  <c r="O78" i="121"/>
  <c r="M78" i="121"/>
  <c r="I78" i="121"/>
  <c r="L78" i="121"/>
  <c r="P77" i="121"/>
  <c r="O77" i="121"/>
  <c r="M77" i="121"/>
  <c r="I77" i="121"/>
  <c r="L77" i="121"/>
  <c r="N77" i="121"/>
  <c r="Q77" i="121"/>
  <c r="P76" i="121"/>
  <c r="O76" i="121"/>
  <c r="M76" i="121"/>
  <c r="I76" i="121"/>
  <c r="L76" i="121"/>
  <c r="N76" i="121"/>
  <c r="P75" i="121"/>
  <c r="O75" i="121"/>
  <c r="M75" i="121"/>
  <c r="I75" i="121"/>
  <c r="N75" i="121"/>
  <c r="P74" i="121"/>
  <c r="O74" i="121"/>
  <c r="M74" i="121"/>
  <c r="I74" i="121"/>
  <c r="L74" i="121"/>
  <c r="P73" i="121"/>
  <c r="O73" i="121"/>
  <c r="M73" i="121"/>
  <c r="I73" i="121"/>
  <c r="L73" i="121"/>
  <c r="N73" i="121"/>
  <c r="P72" i="121"/>
  <c r="O72" i="121"/>
  <c r="M72" i="121"/>
  <c r="I72" i="121"/>
  <c r="N72" i="121"/>
  <c r="P71" i="121"/>
  <c r="O71" i="121"/>
  <c r="M71" i="121"/>
  <c r="I71" i="121"/>
  <c r="N71" i="121"/>
  <c r="P70" i="121"/>
  <c r="O70" i="121"/>
  <c r="M70" i="121"/>
  <c r="I70" i="121"/>
  <c r="L70" i="121"/>
  <c r="P69" i="121"/>
  <c r="O69" i="121"/>
  <c r="M69" i="121"/>
  <c r="I69" i="121"/>
  <c r="N69" i="121"/>
  <c r="P68" i="121"/>
  <c r="O68" i="121"/>
  <c r="M68" i="121"/>
  <c r="I68" i="121"/>
  <c r="N68" i="121"/>
  <c r="P66" i="121"/>
  <c r="O66" i="121"/>
  <c r="M66" i="121"/>
  <c r="I66" i="121"/>
  <c r="L66" i="121"/>
  <c r="P65" i="121"/>
  <c r="O65" i="121"/>
  <c r="M65" i="121"/>
  <c r="I65" i="121"/>
  <c r="N65" i="121"/>
  <c r="P64" i="121"/>
  <c r="O64" i="121"/>
  <c r="M64" i="121"/>
  <c r="I64" i="121"/>
  <c r="N64" i="121"/>
  <c r="P63" i="121"/>
  <c r="O63" i="121"/>
  <c r="M63" i="121"/>
  <c r="I63" i="121"/>
  <c r="N63" i="121"/>
  <c r="P62" i="121"/>
  <c r="O62" i="121"/>
  <c r="M62" i="121"/>
  <c r="I62" i="121"/>
  <c r="L62" i="121"/>
  <c r="E124" i="122"/>
  <c r="E122" i="122"/>
  <c r="L111" i="122"/>
  <c r="L107" i="122"/>
  <c r="L105" i="122"/>
  <c r="L103" i="122"/>
  <c r="L69" i="122"/>
  <c r="L67" i="122"/>
  <c r="L65" i="122"/>
  <c r="L63" i="122"/>
  <c r="L18" i="122"/>
  <c r="O12" i="122"/>
  <c r="A7" i="122"/>
  <c r="A6" i="122"/>
  <c r="A5" i="122"/>
  <c r="A4" i="122"/>
  <c r="C18" i="120"/>
  <c r="B18" i="120"/>
  <c r="E88" i="121"/>
  <c r="E86" i="121"/>
  <c r="P61" i="121"/>
  <c r="O61" i="121"/>
  <c r="M61" i="121"/>
  <c r="I61" i="121"/>
  <c r="N61" i="121"/>
  <c r="P60" i="121"/>
  <c r="O60" i="121"/>
  <c r="M60" i="121"/>
  <c r="I60" i="121"/>
  <c r="N60" i="121"/>
  <c r="P59" i="121"/>
  <c r="O59" i="121"/>
  <c r="M59" i="121"/>
  <c r="I59" i="121"/>
  <c r="N59" i="121"/>
  <c r="P58" i="121"/>
  <c r="O58" i="121"/>
  <c r="M58" i="121"/>
  <c r="I58" i="121"/>
  <c r="L58" i="121"/>
  <c r="P57" i="121"/>
  <c r="O57" i="121"/>
  <c r="M57" i="121"/>
  <c r="I57" i="121"/>
  <c r="N57" i="121"/>
  <c r="P56" i="121"/>
  <c r="O56" i="121"/>
  <c r="M56" i="121"/>
  <c r="I56" i="121"/>
  <c r="L56" i="121"/>
  <c r="N56" i="121"/>
  <c r="P55" i="121"/>
  <c r="O55" i="121"/>
  <c r="M55" i="121"/>
  <c r="I55" i="121"/>
  <c r="N55" i="121"/>
  <c r="P54" i="121"/>
  <c r="O54" i="121"/>
  <c r="M54" i="121"/>
  <c r="I54" i="121"/>
  <c r="L54" i="121"/>
  <c r="P53" i="121"/>
  <c r="O53" i="121"/>
  <c r="M53" i="121"/>
  <c r="I53" i="121"/>
  <c r="N53" i="121"/>
  <c r="P52" i="121"/>
  <c r="O52" i="121"/>
  <c r="M52" i="121"/>
  <c r="I52" i="121"/>
  <c r="N52" i="121"/>
  <c r="P51" i="121"/>
  <c r="O51" i="121"/>
  <c r="M51" i="121"/>
  <c r="I51" i="121"/>
  <c r="N51" i="121"/>
  <c r="P50" i="121"/>
  <c r="O50" i="121"/>
  <c r="M50" i="121"/>
  <c r="I50" i="121"/>
  <c r="L50" i="121"/>
  <c r="P49" i="121"/>
  <c r="O49" i="121"/>
  <c r="M49" i="121"/>
  <c r="I49" i="121"/>
  <c r="N49" i="121"/>
  <c r="P48" i="121"/>
  <c r="O48" i="121"/>
  <c r="M48" i="121"/>
  <c r="I48" i="121"/>
  <c r="N48" i="121"/>
  <c r="P47" i="121"/>
  <c r="O47" i="121"/>
  <c r="M47" i="121"/>
  <c r="I47" i="121"/>
  <c r="N47" i="121"/>
  <c r="P46" i="121"/>
  <c r="O46" i="121"/>
  <c r="M46" i="121"/>
  <c r="I46" i="121"/>
  <c r="L46" i="121"/>
  <c r="P45" i="121"/>
  <c r="O45" i="121"/>
  <c r="M45" i="121"/>
  <c r="I45" i="121"/>
  <c r="L45" i="121"/>
  <c r="N45" i="121"/>
  <c r="P44" i="121"/>
  <c r="O44" i="121"/>
  <c r="M44" i="121"/>
  <c r="I44" i="121"/>
  <c r="N44" i="121"/>
  <c r="P43" i="121"/>
  <c r="O43" i="121"/>
  <c r="M43" i="121"/>
  <c r="I43" i="121"/>
  <c r="N43" i="121"/>
  <c r="P42" i="121"/>
  <c r="O42" i="121"/>
  <c r="M42" i="121"/>
  <c r="I42" i="121"/>
  <c r="L42" i="121"/>
  <c r="P41" i="121"/>
  <c r="O41" i="121"/>
  <c r="M41" i="121"/>
  <c r="I41" i="121"/>
  <c r="N41" i="121"/>
  <c r="P40" i="121"/>
  <c r="O40" i="121"/>
  <c r="M40" i="121"/>
  <c r="I40" i="121"/>
  <c r="N40" i="121"/>
  <c r="P39" i="121"/>
  <c r="O39" i="121"/>
  <c r="M39" i="121"/>
  <c r="I39" i="121"/>
  <c r="N39" i="121"/>
  <c r="P38" i="121"/>
  <c r="O38" i="121"/>
  <c r="I38" i="121"/>
  <c r="N38" i="121"/>
  <c r="M38" i="121"/>
  <c r="L38" i="121"/>
  <c r="P37" i="121"/>
  <c r="O37" i="121"/>
  <c r="M37" i="121"/>
  <c r="I37" i="121"/>
  <c r="N37" i="121"/>
  <c r="P36" i="121"/>
  <c r="O36" i="121"/>
  <c r="M36" i="121"/>
  <c r="I36" i="121"/>
  <c r="N36" i="121"/>
  <c r="P35" i="121"/>
  <c r="O35" i="121"/>
  <c r="M35" i="121"/>
  <c r="I35" i="121"/>
  <c r="N35" i="121"/>
  <c r="P34" i="121"/>
  <c r="O34" i="121"/>
  <c r="M34" i="121"/>
  <c r="I34" i="121"/>
  <c r="L34" i="121"/>
  <c r="P33" i="121"/>
  <c r="O33" i="121"/>
  <c r="M33" i="121"/>
  <c r="I33" i="121"/>
  <c r="N33" i="121"/>
  <c r="P32" i="121"/>
  <c r="O32" i="121"/>
  <c r="M32" i="121"/>
  <c r="I32" i="121"/>
  <c r="L32" i="121"/>
  <c r="N32" i="121"/>
  <c r="P30" i="121"/>
  <c r="O30" i="121"/>
  <c r="M30" i="121"/>
  <c r="I30" i="121"/>
  <c r="L30" i="121"/>
  <c r="P29" i="121"/>
  <c r="O29" i="121"/>
  <c r="M29" i="121"/>
  <c r="I29" i="121"/>
  <c r="N29" i="121"/>
  <c r="P28" i="121"/>
  <c r="O28" i="121"/>
  <c r="M28" i="121"/>
  <c r="I28" i="121"/>
  <c r="N28" i="121"/>
  <c r="P27" i="121"/>
  <c r="O27" i="121"/>
  <c r="M27" i="121"/>
  <c r="I27" i="121"/>
  <c r="N27" i="121"/>
  <c r="P26" i="121"/>
  <c r="O26" i="121"/>
  <c r="M26" i="121"/>
  <c r="I26" i="121"/>
  <c r="L26" i="121"/>
  <c r="P25" i="121"/>
  <c r="O25" i="121"/>
  <c r="M25" i="121"/>
  <c r="I25" i="121"/>
  <c r="N25" i="121"/>
  <c r="P24" i="121"/>
  <c r="O24" i="121"/>
  <c r="M24" i="121"/>
  <c r="I24" i="121"/>
  <c r="N24" i="121"/>
  <c r="P23" i="121"/>
  <c r="O23" i="121"/>
  <c r="M23" i="121"/>
  <c r="I23" i="121"/>
  <c r="N23" i="121"/>
  <c r="P21" i="121"/>
  <c r="O21" i="121"/>
  <c r="M21" i="121"/>
  <c r="I21" i="121"/>
  <c r="L21" i="121"/>
  <c r="N21" i="121"/>
  <c r="P20" i="121"/>
  <c r="O20" i="121"/>
  <c r="M20" i="121"/>
  <c r="I20" i="121"/>
  <c r="N20" i="121"/>
  <c r="P19" i="121"/>
  <c r="O19" i="121"/>
  <c r="M19" i="121"/>
  <c r="I19" i="121"/>
  <c r="N19" i="121"/>
  <c r="O12" i="121"/>
  <c r="A7" i="121"/>
  <c r="A6" i="121"/>
  <c r="A5" i="121"/>
  <c r="A4" i="121"/>
  <c r="A5" i="119"/>
  <c r="C39" i="120"/>
  <c r="G13" i="120"/>
  <c r="A8" i="120"/>
  <c r="A5" i="120"/>
  <c r="M20" i="118"/>
  <c r="M21" i="118"/>
  <c r="M22" i="118"/>
  <c r="M24" i="118"/>
  <c r="M26" i="118"/>
  <c r="M27" i="118"/>
  <c r="M28" i="118"/>
  <c r="M30" i="118"/>
  <c r="M31" i="118"/>
  <c r="M32" i="118"/>
  <c r="M33" i="118"/>
  <c r="M34" i="118"/>
  <c r="M35" i="118"/>
  <c r="M37" i="118"/>
  <c r="M39" i="118"/>
  <c r="M40" i="118"/>
  <c r="M42" i="118"/>
  <c r="M43" i="118"/>
  <c r="M44" i="118"/>
  <c r="M46" i="118"/>
  <c r="M48" i="118"/>
  <c r="M51" i="118"/>
  <c r="M52" i="118"/>
  <c r="M53" i="118"/>
  <c r="M54" i="118"/>
  <c r="M56" i="118"/>
  <c r="M57" i="118"/>
  <c r="M59" i="118"/>
  <c r="M60" i="118"/>
  <c r="M61" i="118"/>
  <c r="M62" i="118"/>
  <c r="M64" i="118"/>
  <c r="M66" i="118"/>
  <c r="M67" i="118"/>
  <c r="M68" i="118"/>
  <c r="M69" i="118"/>
  <c r="M71" i="118"/>
  <c r="I33" i="90"/>
  <c r="P20" i="118"/>
  <c r="P21" i="118"/>
  <c r="P22" i="118"/>
  <c r="P24" i="118"/>
  <c r="P26" i="118"/>
  <c r="P27" i="118"/>
  <c r="P28" i="118"/>
  <c r="P30" i="118"/>
  <c r="P31" i="118"/>
  <c r="P32" i="118"/>
  <c r="P33" i="118"/>
  <c r="P34" i="118"/>
  <c r="P35" i="118"/>
  <c r="P37" i="118"/>
  <c r="P39" i="118"/>
  <c r="P40" i="118"/>
  <c r="P42" i="118"/>
  <c r="P43" i="118"/>
  <c r="P44" i="118"/>
  <c r="P46" i="118"/>
  <c r="P48" i="118"/>
  <c r="P51" i="118"/>
  <c r="P52" i="118"/>
  <c r="P53" i="118"/>
  <c r="P54" i="118"/>
  <c r="P56" i="118"/>
  <c r="P57" i="118"/>
  <c r="P59" i="118"/>
  <c r="P60" i="118"/>
  <c r="P61" i="118"/>
  <c r="P62" i="118"/>
  <c r="P64" i="118"/>
  <c r="P66" i="118"/>
  <c r="P67" i="118"/>
  <c r="P68" i="118"/>
  <c r="P69" i="118"/>
  <c r="P71" i="118"/>
  <c r="H33" i="90"/>
  <c r="O20" i="118"/>
  <c r="O21" i="118"/>
  <c r="O22" i="118"/>
  <c r="O24" i="118"/>
  <c r="O26" i="118"/>
  <c r="O27" i="118"/>
  <c r="O28" i="118"/>
  <c r="O30" i="118"/>
  <c r="O31" i="118"/>
  <c r="O32" i="118"/>
  <c r="O33" i="118"/>
  <c r="O34" i="118"/>
  <c r="O35" i="118"/>
  <c r="O37" i="118"/>
  <c r="O39" i="118"/>
  <c r="O40" i="118"/>
  <c r="O42" i="118"/>
  <c r="O43" i="118"/>
  <c r="O44" i="118"/>
  <c r="O46" i="118"/>
  <c r="O48" i="118"/>
  <c r="O51" i="118"/>
  <c r="O52" i="118"/>
  <c r="O53" i="118"/>
  <c r="O54" i="118"/>
  <c r="O56" i="118"/>
  <c r="O57" i="118"/>
  <c r="O59" i="118"/>
  <c r="O60" i="118"/>
  <c r="O61" i="118"/>
  <c r="O62" i="118"/>
  <c r="O64" i="118"/>
  <c r="O66" i="118"/>
  <c r="O67" i="118"/>
  <c r="O68" i="118"/>
  <c r="O69" i="118"/>
  <c r="O70" i="118"/>
  <c r="O71" i="118"/>
  <c r="G33" i="90"/>
  <c r="I20" i="118"/>
  <c r="N20" i="118"/>
  <c r="I21" i="118"/>
  <c r="N21" i="118"/>
  <c r="I22" i="118"/>
  <c r="N22" i="118"/>
  <c r="I24" i="118"/>
  <c r="N24" i="118"/>
  <c r="I26" i="118"/>
  <c r="N26" i="118"/>
  <c r="I27" i="118"/>
  <c r="N27" i="118"/>
  <c r="I28" i="118"/>
  <c r="N28" i="118"/>
  <c r="I30" i="118"/>
  <c r="N30" i="118"/>
  <c r="I31" i="118"/>
  <c r="N31" i="118"/>
  <c r="I32" i="118"/>
  <c r="N32" i="118"/>
  <c r="I33" i="118"/>
  <c r="N33" i="118"/>
  <c r="I34" i="118"/>
  <c r="N34" i="118"/>
  <c r="I35" i="118"/>
  <c r="N35" i="118"/>
  <c r="I37" i="118"/>
  <c r="N37" i="118"/>
  <c r="I39" i="118"/>
  <c r="N39" i="118"/>
  <c r="I40" i="118"/>
  <c r="N40" i="118"/>
  <c r="I42" i="118"/>
  <c r="N42" i="118"/>
  <c r="I43" i="118"/>
  <c r="N43" i="118"/>
  <c r="I44" i="118"/>
  <c r="N44" i="118"/>
  <c r="I46" i="118"/>
  <c r="N46" i="118"/>
  <c r="I48" i="118"/>
  <c r="N48" i="118"/>
  <c r="I51" i="118"/>
  <c r="N51" i="118"/>
  <c r="I52" i="118"/>
  <c r="N52" i="118"/>
  <c r="I53" i="118"/>
  <c r="N53" i="118"/>
  <c r="I54" i="118"/>
  <c r="N54" i="118"/>
  <c r="I56" i="118"/>
  <c r="N56" i="118"/>
  <c r="I57" i="118"/>
  <c r="N57" i="118"/>
  <c r="I59" i="118"/>
  <c r="N59" i="118"/>
  <c r="I60" i="118"/>
  <c r="N60" i="118"/>
  <c r="I61" i="118"/>
  <c r="N61" i="118"/>
  <c r="I62" i="118"/>
  <c r="N62" i="118"/>
  <c r="I64" i="118"/>
  <c r="N64" i="118"/>
  <c r="I66" i="118"/>
  <c r="N66" i="118"/>
  <c r="I67" i="118"/>
  <c r="N67" i="118"/>
  <c r="I68" i="118"/>
  <c r="N68" i="118"/>
  <c r="N69" i="118"/>
  <c r="N71" i="118"/>
  <c r="F33" i="90"/>
  <c r="Q20" i="118"/>
  <c r="Q21" i="118"/>
  <c r="Q22" i="118"/>
  <c r="Q24" i="118"/>
  <c r="Q26" i="118"/>
  <c r="Q27" i="118"/>
  <c r="Q28" i="118"/>
  <c r="Q30" i="118"/>
  <c r="Q31" i="118"/>
  <c r="Q32" i="118"/>
  <c r="Q33" i="118"/>
  <c r="Q34" i="118"/>
  <c r="Q35" i="118"/>
  <c r="Q37" i="118"/>
  <c r="Q39" i="118"/>
  <c r="Q40" i="118"/>
  <c r="Q42" i="118"/>
  <c r="Q43" i="118"/>
  <c r="Q44" i="118"/>
  <c r="Q46" i="118"/>
  <c r="Q48" i="118"/>
  <c r="Q51" i="118"/>
  <c r="Q52" i="118"/>
  <c r="Q53" i="118"/>
  <c r="Q54" i="118"/>
  <c r="Q56" i="118"/>
  <c r="Q57" i="118"/>
  <c r="Q59" i="118"/>
  <c r="Q60" i="118"/>
  <c r="Q61" i="118"/>
  <c r="Q62" i="118"/>
  <c r="Q64" i="118"/>
  <c r="Q66" i="118"/>
  <c r="Q67" i="118"/>
  <c r="Q68" i="118"/>
  <c r="Q69" i="118"/>
  <c r="Q70" i="118"/>
  <c r="Q71" i="118"/>
  <c r="E33" i="90"/>
  <c r="C33" i="90"/>
  <c r="B33" i="90"/>
  <c r="E75" i="119"/>
  <c r="E73" i="119"/>
  <c r="P65" i="119"/>
  <c r="O65" i="119"/>
  <c r="M65" i="119"/>
  <c r="I65" i="119"/>
  <c r="N65" i="119"/>
  <c r="P64" i="119"/>
  <c r="O64" i="119"/>
  <c r="M64" i="119"/>
  <c r="I64" i="119"/>
  <c r="N64" i="119"/>
  <c r="P63" i="119"/>
  <c r="O63" i="119"/>
  <c r="M63" i="119"/>
  <c r="I63" i="119"/>
  <c r="N63" i="119"/>
  <c r="P62" i="119"/>
  <c r="O62" i="119"/>
  <c r="M62" i="119"/>
  <c r="I62" i="119"/>
  <c r="L62" i="119"/>
  <c r="P60" i="119"/>
  <c r="O60" i="119"/>
  <c r="M60" i="119"/>
  <c r="I60" i="119"/>
  <c r="N60" i="119"/>
  <c r="P59" i="119"/>
  <c r="O59" i="119"/>
  <c r="M59" i="119"/>
  <c r="I59" i="119"/>
  <c r="N59" i="119"/>
  <c r="P58" i="119"/>
  <c r="O58" i="119"/>
  <c r="M58" i="119"/>
  <c r="I58" i="119"/>
  <c r="L58" i="119"/>
  <c r="P57" i="119"/>
  <c r="O57" i="119"/>
  <c r="M57" i="119"/>
  <c r="I57" i="119"/>
  <c r="N57" i="119"/>
  <c r="P56" i="119"/>
  <c r="O56" i="119"/>
  <c r="M56" i="119"/>
  <c r="I56" i="119"/>
  <c r="L56" i="119"/>
  <c r="N56" i="119"/>
  <c r="P55" i="119"/>
  <c r="O55" i="119"/>
  <c r="M55" i="119"/>
  <c r="I55" i="119"/>
  <c r="N55" i="119"/>
  <c r="P54" i="119"/>
  <c r="O54" i="119"/>
  <c r="M54" i="119"/>
  <c r="I54" i="119"/>
  <c r="L54" i="119"/>
  <c r="P53" i="119"/>
  <c r="O53" i="119"/>
  <c r="M53" i="119"/>
  <c r="I53" i="119"/>
  <c r="N53" i="119"/>
  <c r="P52" i="119"/>
  <c r="O52" i="119"/>
  <c r="M52" i="119"/>
  <c r="I52" i="119"/>
  <c r="N52" i="119"/>
  <c r="Q52" i="119"/>
  <c r="P51" i="119"/>
  <c r="O51" i="119"/>
  <c r="M51" i="119"/>
  <c r="I51" i="119"/>
  <c r="N51" i="119"/>
  <c r="P50" i="119"/>
  <c r="O50" i="119"/>
  <c r="M50" i="119"/>
  <c r="I50" i="119"/>
  <c r="L50" i="119"/>
  <c r="P49" i="119"/>
  <c r="O49" i="119"/>
  <c r="M49" i="119"/>
  <c r="I49" i="119"/>
  <c r="N49" i="119"/>
  <c r="Q49" i="119"/>
  <c r="P48" i="119"/>
  <c r="O48" i="119"/>
  <c r="M48" i="119"/>
  <c r="I48" i="119"/>
  <c r="L48" i="119"/>
  <c r="N48" i="119"/>
  <c r="P47" i="119"/>
  <c r="O47" i="119"/>
  <c r="M47" i="119"/>
  <c r="I47" i="119"/>
  <c r="N47" i="119"/>
  <c r="P46" i="119"/>
  <c r="O46" i="119"/>
  <c r="M46" i="119"/>
  <c r="I46" i="119"/>
  <c r="L46" i="119"/>
  <c r="P45" i="119"/>
  <c r="O45" i="119"/>
  <c r="M45" i="119"/>
  <c r="I45" i="119"/>
  <c r="N45" i="119"/>
  <c r="P44" i="119"/>
  <c r="O44" i="119"/>
  <c r="M44" i="119"/>
  <c r="I44" i="119"/>
  <c r="N44" i="119"/>
  <c r="P43" i="119"/>
  <c r="O43" i="119"/>
  <c r="M43" i="119"/>
  <c r="I43" i="119"/>
  <c r="N43" i="119"/>
  <c r="P42" i="119"/>
  <c r="O42" i="119"/>
  <c r="M42" i="119"/>
  <c r="I42" i="119"/>
  <c r="L42" i="119"/>
  <c r="P41" i="119"/>
  <c r="O41" i="119"/>
  <c r="M41" i="119"/>
  <c r="I41" i="119"/>
  <c r="N41" i="119"/>
  <c r="P40" i="119"/>
  <c r="O40" i="119"/>
  <c r="M40" i="119"/>
  <c r="I40" i="119"/>
  <c r="L40" i="119"/>
  <c r="N40" i="119"/>
  <c r="P39" i="119"/>
  <c r="O39" i="119"/>
  <c r="M39" i="119"/>
  <c r="I39" i="119"/>
  <c r="N39" i="119"/>
  <c r="P38" i="119"/>
  <c r="O38" i="119"/>
  <c r="M38" i="119"/>
  <c r="I38" i="119"/>
  <c r="L38" i="119"/>
  <c r="P37" i="119"/>
  <c r="O37" i="119"/>
  <c r="M37" i="119"/>
  <c r="I37" i="119"/>
  <c r="N37" i="119"/>
  <c r="P36" i="119"/>
  <c r="O36" i="119"/>
  <c r="M36" i="119"/>
  <c r="I36" i="119"/>
  <c r="N36" i="119"/>
  <c r="P35" i="119"/>
  <c r="O35" i="119"/>
  <c r="M35" i="119"/>
  <c r="I35" i="119"/>
  <c r="N35" i="119"/>
  <c r="P34" i="119"/>
  <c r="O34" i="119"/>
  <c r="M34" i="119"/>
  <c r="I34" i="119"/>
  <c r="L34" i="119"/>
  <c r="P33" i="119"/>
  <c r="O33" i="119"/>
  <c r="M33" i="119"/>
  <c r="I33" i="119"/>
  <c r="N33" i="119"/>
  <c r="P32" i="119"/>
  <c r="O32" i="119"/>
  <c r="M32" i="119"/>
  <c r="I32" i="119"/>
  <c r="N32" i="119"/>
  <c r="P30" i="119"/>
  <c r="O30" i="119"/>
  <c r="M30" i="119"/>
  <c r="I30" i="119"/>
  <c r="L30" i="119"/>
  <c r="P29" i="119"/>
  <c r="O29" i="119"/>
  <c r="M29" i="119"/>
  <c r="I29" i="119"/>
  <c r="L29" i="119"/>
  <c r="N29" i="119"/>
  <c r="P28" i="119"/>
  <c r="O28" i="119"/>
  <c r="M28" i="119"/>
  <c r="I28" i="119"/>
  <c r="N28" i="119"/>
  <c r="P27" i="119"/>
  <c r="O27" i="119"/>
  <c r="M27" i="119"/>
  <c r="I27" i="119"/>
  <c r="N27" i="119"/>
  <c r="P26" i="119"/>
  <c r="O26" i="119"/>
  <c r="M26" i="119"/>
  <c r="I26" i="119"/>
  <c r="L26" i="119"/>
  <c r="P25" i="119"/>
  <c r="O25" i="119"/>
  <c r="M25" i="119"/>
  <c r="I25" i="119"/>
  <c r="N25" i="119"/>
  <c r="P24" i="119"/>
  <c r="O24" i="119"/>
  <c r="M24" i="119"/>
  <c r="I24" i="119"/>
  <c r="L24" i="119"/>
  <c r="N24" i="119"/>
  <c r="P23" i="119"/>
  <c r="O23" i="119"/>
  <c r="M23" i="119"/>
  <c r="I23" i="119"/>
  <c r="N23" i="119"/>
  <c r="P22" i="119"/>
  <c r="O22" i="119"/>
  <c r="M22" i="119"/>
  <c r="I22" i="119"/>
  <c r="L22" i="119"/>
  <c r="P21" i="119"/>
  <c r="O21" i="119"/>
  <c r="M21" i="119"/>
  <c r="I21" i="119"/>
  <c r="N21" i="119"/>
  <c r="P20" i="119"/>
  <c r="O20" i="119"/>
  <c r="M20" i="119"/>
  <c r="I20" i="119"/>
  <c r="N20" i="119"/>
  <c r="P19" i="119"/>
  <c r="O19" i="119"/>
  <c r="M19" i="119"/>
  <c r="I19" i="119"/>
  <c r="N19" i="119"/>
  <c r="P18" i="119"/>
  <c r="O18" i="119"/>
  <c r="M18" i="119"/>
  <c r="I18" i="119"/>
  <c r="L18" i="119"/>
  <c r="O12" i="119"/>
  <c r="A7" i="119"/>
  <c r="A6" i="119"/>
  <c r="A4" i="119"/>
  <c r="M20" i="117"/>
  <c r="M21" i="117"/>
  <c r="M22" i="117"/>
  <c r="M23" i="117"/>
  <c r="M24" i="117"/>
  <c r="M25" i="117"/>
  <c r="M28" i="117"/>
  <c r="M30" i="117"/>
  <c r="M33" i="117"/>
  <c r="M34" i="117"/>
  <c r="M35" i="117"/>
  <c r="M36" i="117"/>
  <c r="M38" i="117"/>
  <c r="M39" i="117"/>
  <c r="M40" i="117"/>
  <c r="M43" i="117"/>
  <c r="M46" i="117"/>
  <c r="M47" i="117"/>
  <c r="M48" i="117"/>
  <c r="M50" i="117"/>
  <c r="M51" i="117"/>
  <c r="M52" i="117"/>
  <c r="M54" i="117"/>
  <c r="M55" i="117"/>
  <c r="M57" i="117"/>
  <c r="M58" i="117"/>
  <c r="M61" i="117"/>
  <c r="M62" i="117"/>
  <c r="M63" i="117"/>
  <c r="M64" i="117"/>
  <c r="M65" i="117"/>
  <c r="M68" i="117"/>
  <c r="M71" i="117"/>
  <c r="M72" i="117"/>
  <c r="M73" i="117"/>
  <c r="M74" i="117"/>
  <c r="M75" i="117"/>
  <c r="M76" i="117"/>
  <c r="M77" i="117"/>
  <c r="M79" i="117"/>
  <c r="I32" i="90"/>
  <c r="P20" i="117"/>
  <c r="P21" i="117"/>
  <c r="P22" i="117"/>
  <c r="P23" i="117"/>
  <c r="P24" i="117"/>
  <c r="P25" i="117"/>
  <c r="P28" i="117"/>
  <c r="P30" i="117"/>
  <c r="P33" i="117"/>
  <c r="P34" i="117"/>
  <c r="P35" i="117"/>
  <c r="P36" i="117"/>
  <c r="P38" i="117"/>
  <c r="P39" i="117"/>
  <c r="P40" i="117"/>
  <c r="P43" i="117"/>
  <c r="P46" i="117"/>
  <c r="P47" i="117"/>
  <c r="P48" i="117"/>
  <c r="P50" i="117"/>
  <c r="P51" i="117"/>
  <c r="P52" i="117"/>
  <c r="P54" i="117"/>
  <c r="P55" i="117"/>
  <c r="P57" i="117"/>
  <c r="P58" i="117"/>
  <c r="P61" i="117"/>
  <c r="P62" i="117"/>
  <c r="P63" i="117"/>
  <c r="P64" i="117"/>
  <c r="P65" i="117"/>
  <c r="P68" i="117"/>
  <c r="P71" i="117"/>
  <c r="P72" i="117"/>
  <c r="P73" i="117"/>
  <c r="P74" i="117"/>
  <c r="P75" i="117"/>
  <c r="P76" i="117"/>
  <c r="P77" i="117"/>
  <c r="P79" i="117"/>
  <c r="H32" i="90"/>
  <c r="O20" i="117"/>
  <c r="O21" i="117"/>
  <c r="O22" i="117"/>
  <c r="O23" i="117"/>
  <c r="O24" i="117"/>
  <c r="O25" i="117"/>
  <c r="O28" i="117"/>
  <c r="O30" i="117"/>
  <c r="O33" i="117"/>
  <c r="O34" i="117"/>
  <c r="O35" i="117"/>
  <c r="O36" i="117"/>
  <c r="O38" i="117"/>
  <c r="O39" i="117"/>
  <c r="O40" i="117"/>
  <c r="O43" i="117"/>
  <c r="O46" i="117"/>
  <c r="O47" i="117"/>
  <c r="O48" i="117"/>
  <c r="O50" i="117"/>
  <c r="O51" i="117"/>
  <c r="O52" i="117"/>
  <c r="O54" i="117"/>
  <c r="O55" i="117"/>
  <c r="O57" i="117"/>
  <c r="O58" i="117"/>
  <c r="O61" i="117"/>
  <c r="O62" i="117"/>
  <c r="O63" i="117"/>
  <c r="O64" i="117"/>
  <c r="O65" i="117"/>
  <c r="O68" i="117"/>
  <c r="O71" i="117"/>
  <c r="O72" i="117"/>
  <c r="O73" i="117"/>
  <c r="O74" i="117"/>
  <c r="O75" i="117"/>
  <c r="O76" i="117"/>
  <c r="O77" i="117"/>
  <c r="O78" i="117"/>
  <c r="O79" i="117"/>
  <c r="G32" i="90"/>
  <c r="I20" i="117"/>
  <c r="N20" i="117"/>
  <c r="I21" i="117"/>
  <c r="N21" i="117"/>
  <c r="I22" i="117"/>
  <c r="N22" i="117"/>
  <c r="I23" i="117"/>
  <c r="N23" i="117"/>
  <c r="I24" i="117"/>
  <c r="N24" i="117"/>
  <c r="I25" i="117"/>
  <c r="N25" i="117"/>
  <c r="I28" i="117"/>
  <c r="N28" i="117"/>
  <c r="I30" i="117"/>
  <c r="N30" i="117"/>
  <c r="I33" i="117"/>
  <c r="N33" i="117"/>
  <c r="I34" i="117"/>
  <c r="N34" i="117"/>
  <c r="I35" i="117"/>
  <c r="N35" i="117"/>
  <c r="I36" i="117"/>
  <c r="N36" i="117"/>
  <c r="I38" i="117"/>
  <c r="N38" i="117"/>
  <c r="I39" i="117"/>
  <c r="N39" i="117"/>
  <c r="I40" i="117"/>
  <c r="N40" i="117"/>
  <c r="I43" i="117"/>
  <c r="N43" i="117"/>
  <c r="I46" i="117"/>
  <c r="N46" i="117"/>
  <c r="I47" i="117"/>
  <c r="N47" i="117"/>
  <c r="I48" i="117"/>
  <c r="N48" i="117"/>
  <c r="I50" i="117"/>
  <c r="N50" i="117"/>
  <c r="I51" i="117"/>
  <c r="N51" i="117"/>
  <c r="I52" i="117"/>
  <c r="N52" i="117"/>
  <c r="I54" i="117"/>
  <c r="N54" i="117"/>
  <c r="I55" i="117"/>
  <c r="N55" i="117"/>
  <c r="I57" i="117"/>
  <c r="N57" i="117"/>
  <c r="I58" i="117"/>
  <c r="N58" i="117"/>
  <c r="I61" i="117"/>
  <c r="N61" i="117"/>
  <c r="I62" i="117"/>
  <c r="N62" i="117"/>
  <c r="I63" i="117"/>
  <c r="N63" i="117"/>
  <c r="I64" i="117"/>
  <c r="N64" i="117"/>
  <c r="I65" i="117"/>
  <c r="N65" i="117"/>
  <c r="I68" i="117"/>
  <c r="N68" i="117"/>
  <c r="I71" i="117"/>
  <c r="N71" i="117"/>
  <c r="I72" i="117"/>
  <c r="N72" i="117"/>
  <c r="I73" i="117"/>
  <c r="N73" i="117"/>
  <c r="I74" i="117"/>
  <c r="N74" i="117"/>
  <c r="I75" i="117"/>
  <c r="N75" i="117"/>
  <c r="I76" i="117"/>
  <c r="N76" i="117"/>
  <c r="N77" i="117"/>
  <c r="N79" i="117"/>
  <c r="F32" i="90"/>
  <c r="Q20" i="117"/>
  <c r="Q21" i="117"/>
  <c r="Q22" i="117"/>
  <c r="Q23" i="117"/>
  <c r="Q24" i="117"/>
  <c r="Q25" i="117"/>
  <c r="Q28" i="117"/>
  <c r="Q30" i="117"/>
  <c r="Q33" i="117"/>
  <c r="Q34" i="117"/>
  <c r="Q35" i="117"/>
  <c r="Q36" i="117"/>
  <c r="Q38" i="117"/>
  <c r="Q39" i="117"/>
  <c r="Q40" i="117"/>
  <c r="Q43" i="117"/>
  <c r="Q46" i="117"/>
  <c r="Q47" i="117"/>
  <c r="Q48" i="117"/>
  <c r="Q50" i="117"/>
  <c r="Q51" i="117"/>
  <c r="Q52" i="117"/>
  <c r="Q54" i="117"/>
  <c r="Q55" i="117"/>
  <c r="Q57" i="117"/>
  <c r="Q58" i="117"/>
  <c r="Q61" i="117"/>
  <c r="Q62" i="117"/>
  <c r="Q63" i="117"/>
  <c r="Q64" i="117"/>
  <c r="Q65" i="117"/>
  <c r="Q68" i="117"/>
  <c r="Q71" i="117"/>
  <c r="Q72" i="117"/>
  <c r="Q73" i="117"/>
  <c r="Q74" i="117"/>
  <c r="Q75" i="117"/>
  <c r="Q76" i="117"/>
  <c r="Q77" i="117"/>
  <c r="Q78" i="117"/>
  <c r="Q79" i="117"/>
  <c r="E32" i="90"/>
  <c r="C32" i="90"/>
  <c r="B32" i="90"/>
  <c r="L76" i="117"/>
  <c r="L73" i="117"/>
  <c r="L72" i="117"/>
  <c r="L68" i="117"/>
  <c r="L65" i="117"/>
  <c r="L64" i="117"/>
  <c r="L63" i="117"/>
  <c r="L61" i="117"/>
  <c r="E78" i="118"/>
  <c r="E76" i="118"/>
  <c r="L68" i="118"/>
  <c r="L66" i="118"/>
  <c r="L62" i="118"/>
  <c r="L61" i="118"/>
  <c r="L60" i="118"/>
  <c r="L57" i="118"/>
  <c r="L56" i="118"/>
  <c r="L54" i="118"/>
  <c r="L53" i="118"/>
  <c r="L48" i="118"/>
  <c r="L46" i="118"/>
  <c r="L42" i="118"/>
  <c r="L40" i="118"/>
  <c r="L37" i="118"/>
  <c r="L34" i="118"/>
  <c r="L33" i="118"/>
  <c r="L30" i="118"/>
  <c r="L28" i="118"/>
  <c r="L26" i="118"/>
  <c r="L22" i="118"/>
  <c r="L21" i="118"/>
  <c r="L20" i="118"/>
  <c r="O12" i="118"/>
  <c r="A7" i="118"/>
  <c r="A6" i="118"/>
  <c r="A5" i="118"/>
  <c r="A4" i="118"/>
  <c r="M20" i="116"/>
  <c r="M21" i="116"/>
  <c r="M22" i="116"/>
  <c r="M24" i="116"/>
  <c r="M27" i="116"/>
  <c r="M30" i="116"/>
  <c r="M31" i="116"/>
  <c r="M33" i="116"/>
  <c r="M34" i="116"/>
  <c r="M35" i="116"/>
  <c r="M38" i="116"/>
  <c r="M39" i="116"/>
  <c r="M40" i="116"/>
  <c r="M42" i="116"/>
  <c r="M43" i="116"/>
  <c r="M44" i="116"/>
  <c r="M45" i="116"/>
  <c r="M47" i="116"/>
  <c r="M48" i="116"/>
  <c r="M50" i="116"/>
  <c r="M53" i="116"/>
  <c r="M54" i="116"/>
  <c r="M57" i="116"/>
  <c r="M60" i="116"/>
  <c r="M61" i="116"/>
  <c r="M62" i="116"/>
  <c r="M63" i="116"/>
  <c r="M64" i="116"/>
  <c r="M65" i="116"/>
  <c r="M66" i="116"/>
  <c r="M68" i="116"/>
  <c r="I31" i="90"/>
  <c r="P20" i="116"/>
  <c r="P21" i="116"/>
  <c r="P22" i="116"/>
  <c r="P24" i="116"/>
  <c r="P27" i="116"/>
  <c r="P30" i="116"/>
  <c r="P31" i="116"/>
  <c r="P33" i="116"/>
  <c r="P34" i="116"/>
  <c r="P35" i="116"/>
  <c r="P38" i="116"/>
  <c r="P39" i="116"/>
  <c r="P40" i="116"/>
  <c r="P42" i="116"/>
  <c r="P43" i="116"/>
  <c r="P44" i="116"/>
  <c r="P45" i="116"/>
  <c r="P47" i="116"/>
  <c r="P48" i="116"/>
  <c r="P50" i="116"/>
  <c r="P53" i="116"/>
  <c r="P54" i="116"/>
  <c r="P57" i="116"/>
  <c r="P60" i="116"/>
  <c r="P61" i="116"/>
  <c r="P62" i="116"/>
  <c r="P63" i="116"/>
  <c r="P64" i="116"/>
  <c r="P65" i="116"/>
  <c r="P66" i="116"/>
  <c r="P68" i="116"/>
  <c r="H31" i="90"/>
  <c r="O20" i="116"/>
  <c r="O21" i="116"/>
  <c r="O22" i="116"/>
  <c r="O24" i="116"/>
  <c r="O27" i="116"/>
  <c r="O30" i="116"/>
  <c r="O31" i="116"/>
  <c r="O33" i="116"/>
  <c r="O34" i="116"/>
  <c r="O35" i="116"/>
  <c r="O38" i="116"/>
  <c r="O39" i="116"/>
  <c r="O40" i="116"/>
  <c r="O42" i="116"/>
  <c r="O43" i="116"/>
  <c r="O44" i="116"/>
  <c r="O45" i="116"/>
  <c r="O47" i="116"/>
  <c r="O48" i="116"/>
  <c r="O50" i="116"/>
  <c r="O53" i="116"/>
  <c r="O54" i="116"/>
  <c r="O57" i="116"/>
  <c r="O60" i="116"/>
  <c r="O61" i="116"/>
  <c r="O62" i="116"/>
  <c r="O63" i="116"/>
  <c r="O64" i="116"/>
  <c r="O65" i="116"/>
  <c r="O66" i="116"/>
  <c r="O67" i="116"/>
  <c r="O68" i="116"/>
  <c r="G31" i="90"/>
  <c r="I20" i="116"/>
  <c r="N20" i="116"/>
  <c r="I21" i="116"/>
  <c r="N21" i="116"/>
  <c r="I22" i="116"/>
  <c r="N22" i="116"/>
  <c r="I24" i="116"/>
  <c r="N24" i="116"/>
  <c r="I27" i="116"/>
  <c r="N27" i="116"/>
  <c r="I30" i="116"/>
  <c r="N30" i="116"/>
  <c r="I31" i="116"/>
  <c r="N31" i="116"/>
  <c r="I33" i="116"/>
  <c r="N33" i="116"/>
  <c r="I34" i="116"/>
  <c r="N34" i="116"/>
  <c r="I35" i="116"/>
  <c r="N35" i="116"/>
  <c r="I38" i="116"/>
  <c r="N38" i="116"/>
  <c r="I39" i="116"/>
  <c r="N39" i="116"/>
  <c r="I40" i="116"/>
  <c r="N40" i="116"/>
  <c r="I42" i="116"/>
  <c r="N42" i="116"/>
  <c r="I43" i="116"/>
  <c r="N43" i="116"/>
  <c r="I44" i="116"/>
  <c r="N44" i="116"/>
  <c r="I45" i="116"/>
  <c r="N45" i="116"/>
  <c r="I47" i="116"/>
  <c r="N47" i="116"/>
  <c r="I48" i="116"/>
  <c r="N48" i="116"/>
  <c r="I50" i="116"/>
  <c r="N50" i="116"/>
  <c r="I53" i="116"/>
  <c r="N53" i="116"/>
  <c r="I54" i="116"/>
  <c r="N54" i="116"/>
  <c r="I57" i="116"/>
  <c r="N57" i="116"/>
  <c r="I60" i="116"/>
  <c r="N60" i="116"/>
  <c r="I61" i="116"/>
  <c r="N61" i="116"/>
  <c r="I62" i="116"/>
  <c r="N62" i="116"/>
  <c r="I63" i="116"/>
  <c r="N63" i="116"/>
  <c r="I64" i="116"/>
  <c r="N64" i="116"/>
  <c r="I65" i="116"/>
  <c r="N65" i="116"/>
  <c r="N66" i="116"/>
  <c r="N68" i="116"/>
  <c r="F31" i="90"/>
  <c r="Q20" i="116"/>
  <c r="Q21" i="116"/>
  <c r="Q22" i="116"/>
  <c r="Q24" i="116"/>
  <c r="Q27" i="116"/>
  <c r="Q30" i="116"/>
  <c r="Q31" i="116"/>
  <c r="Q33" i="116"/>
  <c r="Q34" i="116"/>
  <c r="Q35" i="116"/>
  <c r="Q38" i="116"/>
  <c r="Q39" i="116"/>
  <c r="Q40" i="116"/>
  <c r="Q42" i="116"/>
  <c r="Q43" i="116"/>
  <c r="Q44" i="116"/>
  <c r="Q45" i="116"/>
  <c r="Q47" i="116"/>
  <c r="Q48" i="116"/>
  <c r="Q50" i="116"/>
  <c r="Q53" i="116"/>
  <c r="Q54" i="116"/>
  <c r="Q57" i="116"/>
  <c r="Q60" i="116"/>
  <c r="Q61" i="116"/>
  <c r="Q62" i="116"/>
  <c r="Q63" i="116"/>
  <c r="Q64" i="116"/>
  <c r="Q65" i="116"/>
  <c r="Q66" i="116"/>
  <c r="Q67" i="116"/>
  <c r="Q68" i="116"/>
  <c r="E31" i="90"/>
  <c r="C31" i="90"/>
  <c r="B31" i="90"/>
  <c r="E86" i="117"/>
  <c r="E84" i="117"/>
  <c r="L58" i="117"/>
  <c r="L55" i="117"/>
  <c r="L54" i="117"/>
  <c r="L51" i="117"/>
  <c r="L50" i="117"/>
  <c r="L46" i="117"/>
  <c r="L38" i="117"/>
  <c r="L34" i="117"/>
  <c r="L33" i="117"/>
  <c r="L30" i="117"/>
  <c r="L25" i="117"/>
  <c r="L22" i="117"/>
  <c r="L21" i="117"/>
  <c r="O12" i="117"/>
  <c r="A7" i="117"/>
  <c r="A6" i="117"/>
  <c r="A5" i="117"/>
  <c r="A4" i="117"/>
  <c r="L36" i="124"/>
  <c r="L20" i="124"/>
  <c r="L28" i="124"/>
  <c r="L52" i="124"/>
  <c r="L24" i="124"/>
  <c r="L40" i="124"/>
  <c r="L48" i="124"/>
  <c r="Q54" i="123"/>
  <c r="Q24" i="123"/>
  <c r="Q28" i="123"/>
  <c r="Q32" i="123"/>
  <c r="Q36" i="123"/>
  <c r="Q58" i="123"/>
  <c r="Q62" i="123"/>
  <c r="Q66" i="123"/>
  <c r="Q70" i="123"/>
  <c r="N18" i="123"/>
  <c r="N26" i="123"/>
  <c r="Q26" i="123"/>
  <c r="L28" i="123"/>
  <c r="N34" i="123"/>
  <c r="Q34" i="123"/>
  <c r="L36" i="123"/>
  <c r="L44" i="123"/>
  <c r="N46" i="123"/>
  <c r="Q46" i="123"/>
  <c r="L48" i="123"/>
  <c r="N50" i="123"/>
  <c r="L52" i="123"/>
  <c r="L54" i="123"/>
  <c r="N60" i="123"/>
  <c r="L62" i="123"/>
  <c r="N68" i="123"/>
  <c r="Q68" i="123"/>
  <c r="L70" i="123"/>
  <c r="N76" i="123"/>
  <c r="L24" i="123"/>
  <c r="N30" i="123"/>
  <c r="Q30" i="123"/>
  <c r="L32" i="123"/>
  <c r="L40" i="123"/>
  <c r="L58" i="123"/>
  <c r="N64" i="123"/>
  <c r="Q64" i="123"/>
  <c r="L66" i="123"/>
  <c r="N78" i="123"/>
  <c r="Q44" i="123"/>
  <c r="Q48" i="123"/>
  <c r="Q52" i="123"/>
  <c r="Q19" i="123"/>
  <c r="Q23" i="123"/>
  <c r="Q27" i="123"/>
  <c r="Q31" i="123"/>
  <c r="Q35" i="123"/>
  <c r="Q39" i="123"/>
  <c r="Q43" i="123"/>
  <c r="Q47" i="123"/>
  <c r="Q51" i="123"/>
  <c r="Q56" i="123"/>
  <c r="Q60" i="123"/>
  <c r="Q72" i="123"/>
  <c r="Q76" i="123"/>
  <c r="Q79" i="123"/>
  <c r="P80" i="123"/>
  <c r="P82" i="123"/>
  <c r="H21" i="120"/>
  <c r="Q18" i="123"/>
  <c r="Q22" i="123"/>
  <c r="Q38" i="123"/>
  <c r="Q50" i="123"/>
  <c r="Q55" i="123"/>
  <c r="Q63" i="123"/>
  <c r="Q67" i="123"/>
  <c r="Q71" i="123"/>
  <c r="Q75" i="123"/>
  <c r="Q78" i="123"/>
  <c r="O80" i="123"/>
  <c r="O81" i="123"/>
  <c r="Q81" i="123"/>
  <c r="N53" i="123"/>
  <c r="Q53" i="123"/>
  <c r="L55" i="123"/>
  <c r="N57" i="123"/>
  <c r="Q57" i="123"/>
  <c r="N61" i="123"/>
  <c r="Q61" i="123"/>
  <c r="L63" i="123"/>
  <c r="N65" i="123"/>
  <c r="Q65" i="123"/>
  <c r="L67" i="123"/>
  <c r="N69" i="123"/>
  <c r="Q69" i="123"/>
  <c r="L71" i="123"/>
  <c r="N73" i="123"/>
  <c r="Q73" i="123"/>
  <c r="L75" i="123"/>
  <c r="N77" i="123"/>
  <c r="Q77" i="123"/>
  <c r="L79" i="123"/>
  <c r="M80" i="123"/>
  <c r="M82" i="123"/>
  <c r="I21" i="120"/>
  <c r="L19" i="124"/>
  <c r="L23" i="124"/>
  <c r="L27" i="124"/>
  <c r="L31" i="124"/>
  <c r="L35" i="124"/>
  <c r="L39" i="124"/>
  <c r="L47" i="124"/>
  <c r="L51" i="124"/>
  <c r="L75" i="122"/>
  <c r="L88" i="122"/>
  <c r="L64" i="122"/>
  <c r="L113" i="122"/>
  <c r="L68" i="122"/>
  <c r="L109" i="122"/>
  <c r="L26" i="122"/>
  <c r="L83" i="122"/>
  <c r="L91" i="122"/>
  <c r="L72" i="122"/>
  <c r="L106" i="122"/>
  <c r="L80" i="122"/>
  <c r="L71" i="122"/>
  <c r="L102" i="122"/>
  <c r="L110" i="122"/>
  <c r="L114" i="122"/>
  <c r="L19" i="122"/>
  <c r="L23" i="122"/>
  <c r="L27" i="122"/>
  <c r="L34" i="122"/>
  <c r="L42" i="122"/>
  <c r="L79" i="122"/>
  <c r="L84" i="122"/>
  <c r="L95" i="122"/>
  <c r="L46" i="122"/>
  <c r="L50" i="122"/>
  <c r="L54" i="122"/>
  <c r="L78" i="122"/>
  <c r="L82" i="122"/>
  <c r="L86" i="122"/>
  <c r="L90" i="122"/>
  <c r="L94" i="122"/>
  <c r="L98" i="122"/>
  <c r="L19" i="123"/>
  <c r="N21" i="123"/>
  <c r="Q21" i="123"/>
  <c r="L23" i="123"/>
  <c r="L27" i="123"/>
  <c r="N29" i="123"/>
  <c r="Q29" i="123"/>
  <c r="L31" i="123"/>
  <c r="N33" i="123"/>
  <c r="Q33" i="123"/>
  <c r="L35" i="123"/>
  <c r="N37" i="123"/>
  <c r="Q37" i="123"/>
  <c r="L39" i="123"/>
  <c r="N41" i="123"/>
  <c r="Q41" i="123"/>
  <c r="L43" i="123"/>
  <c r="N45" i="123"/>
  <c r="Q45" i="123"/>
  <c r="L47" i="123"/>
  <c r="N49" i="123"/>
  <c r="Q49" i="123"/>
  <c r="L51" i="123"/>
  <c r="L24" i="121"/>
  <c r="L53" i="121"/>
  <c r="L29" i="121"/>
  <c r="L40" i="121"/>
  <c r="N66" i="121"/>
  <c r="L68" i="121"/>
  <c r="Q69" i="121"/>
  <c r="Q72" i="121"/>
  <c r="N54" i="121"/>
  <c r="Q64" i="121"/>
  <c r="L37" i="121"/>
  <c r="L48" i="121"/>
  <c r="L61" i="121"/>
  <c r="L65" i="121"/>
  <c r="L20" i="121"/>
  <c r="Q21" i="121"/>
  <c r="L25" i="121"/>
  <c r="Q32" i="121"/>
  <c r="N34" i="121"/>
  <c r="L36" i="121"/>
  <c r="Q37" i="121"/>
  <c r="L41" i="121"/>
  <c r="Q48" i="121"/>
  <c r="N50" i="121"/>
  <c r="Q50" i="121"/>
  <c r="L52" i="121"/>
  <c r="Q53" i="121"/>
  <c r="L57" i="121"/>
  <c r="N62" i="121"/>
  <c r="Q62" i="121"/>
  <c r="L64" i="121"/>
  <c r="L69" i="121"/>
  <c r="Q75" i="121"/>
  <c r="Q76" i="121"/>
  <c r="N78" i="121"/>
  <c r="Q78" i="121"/>
  <c r="N30" i="121"/>
  <c r="N46" i="121"/>
  <c r="Q71" i="121"/>
  <c r="N74" i="121"/>
  <c r="Q74" i="121"/>
  <c r="Q23" i="121"/>
  <c r="Q24" i="121"/>
  <c r="N26" i="121"/>
  <c r="Q26" i="121"/>
  <c r="L28" i="121"/>
  <c r="Q29" i="121"/>
  <c r="L33" i="121"/>
  <c r="Q39" i="121"/>
  <c r="Q40" i="121"/>
  <c r="N42" i="121"/>
  <c r="Q42" i="121"/>
  <c r="L44" i="121"/>
  <c r="Q45" i="121"/>
  <c r="L49" i="121"/>
  <c r="Q55" i="121"/>
  <c r="Q56" i="121"/>
  <c r="N58" i="121"/>
  <c r="Q58" i="121"/>
  <c r="L60" i="121"/>
  <c r="Q61" i="121"/>
  <c r="N70" i="121"/>
  <c r="L72" i="121"/>
  <c r="Q19" i="121"/>
  <c r="Q20" i="121"/>
  <c r="Q25" i="121"/>
  <c r="Q35" i="121"/>
  <c r="Q36" i="121"/>
  <c r="Q38" i="121"/>
  <c r="Q41" i="121"/>
  <c r="Q51" i="121"/>
  <c r="Q52" i="121"/>
  <c r="Q54" i="121"/>
  <c r="Q57" i="121"/>
  <c r="Q68" i="121"/>
  <c r="Q70" i="121"/>
  <c r="Q73" i="121"/>
  <c r="Q34" i="121"/>
  <c r="Q47" i="121"/>
  <c r="Q63" i="121"/>
  <c r="Q66" i="121"/>
  <c r="Q27" i="121"/>
  <c r="Q28" i="121"/>
  <c r="Q30" i="121"/>
  <c r="Q33" i="121"/>
  <c r="Q43" i="121"/>
  <c r="Q44" i="121"/>
  <c r="Q46" i="121"/>
  <c r="Q49" i="121"/>
  <c r="Q59" i="121"/>
  <c r="Q60" i="121"/>
  <c r="Q65" i="121"/>
  <c r="M79" i="121"/>
  <c r="M81" i="121"/>
  <c r="I19" i="120"/>
  <c r="L63" i="121"/>
  <c r="L71" i="121"/>
  <c r="L75" i="121"/>
  <c r="P79" i="121"/>
  <c r="P81" i="121"/>
  <c r="H19" i="120"/>
  <c r="O79" i="121"/>
  <c r="O80" i="121"/>
  <c r="Q80" i="121"/>
  <c r="L62" i="122"/>
  <c r="L66" i="122"/>
  <c r="L70" i="122"/>
  <c r="L74" i="122"/>
  <c r="L104" i="122"/>
  <c r="L108" i="122"/>
  <c r="L112" i="122"/>
  <c r="Q20" i="119"/>
  <c r="L32" i="119"/>
  <c r="Q33" i="119"/>
  <c r="Q36" i="119"/>
  <c r="N18" i="119"/>
  <c r="L21" i="119"/>
  <c r="N54" i="119"/>
  <c r="Q57" i="119"/>
  <c r="Q60" i="119"/>
  <c r="L45" i="119"/>
  <c r="L53" i="119"/>
  <c r="L64" i="119"/>
  <c r="Q65" i="119"/>
  <c r="N22" i="119"/>
  <c r="Q25" i="119"/>
  <c r="Q28" i="119"/>
  <c r="N38" i="119"/>
  <c r="Q41" i="119"/>
  <c r="Q44" i="119"/>
  <c r="L65" i="119"/>
  <c r="L20" i="119"/>
  <c r="Q21" i="119"/>
  <c r="L25" i="119"/>
  <c r="Q32" i="119"/>
  <c r="N34" i="119"/>
  <c r="Q34" i="119"/>
  <c r="L36" i="119"/>
  <c r="Q37" i="119"/>
  <c r="L41" i="119"/>
  <c r="Q47" i="119"/>
  <c r="Q48" i="119"/>
  <c r="N50" i="119"/>
  <c r="Q50" i="119"/>
  <c r="L52" i="119"/>
  <c r="Q53" i="119"/>
  <c r="L57" i="119"/>
  <c r="P66" i="119"/>
  <c r="P68" i="119"/>
  <c r="H18" i="120"/>
  <c r="H32" i="120"/>
  <c r="O66" i="119"/>
  <c r="O67" i="119"/>
  <c r="Q67" i="119"/>
  <c r="Q27" i="119"/>
  <c r="N30" i="119"/>
  <c r="Q30" i="119"/>
  <c r="L37" i="119"/>
  <c r="Q43" i="119"/>
  <c r="N46" i="119"/>
  <c r="Q46" i="119"/>
  <c r="Q59" i="119"/>
  <c r="N26" i="119"/>
  <c r="L28" i="119"/>
  <c r="L33" i="119"/>
  <c r="N42" i="119"/>
  <c r="L44" i="119"/>
  <c r="L49" i="119"/>
  <c r="N58" i="119"/>
  <c r="L60" i="119"/>
  <c r="N62" i="119"/>
  <c r="Q23" i="119"/>
  <c r="Q24" i="119"/>
  <c r="Q26" i="119"/>
  <c r="Q29" i="119"/>
  <c r="Q39" i="119"/>
  <c r="Q40" i="119"/>
  <c r="Q42" i="119"/>
  <c r="Q45" i="119"/>
  <c r="Q55" i="119"/>
  <c r="Q56" i="119"/>
  <c r="Q58" i="119"/>
  <c r="Q63" i="119"/>
  <c r="Q64" i="119"/>
  <c r="M66" i="119"/>
  <c r="M68" i="119"/>
  <c r="I18" i="120"/>
  <c r="Q19" i="119"/>
  <c r="Q35" i="119"/>
  <c r="Q38" i="119"/>
  <c r="Q51" i="119"/>
  <c r="Q54" i="119"/>
  <c r="Q62" i="119"/>
  <c r="Q18" i="119"/>
  <c r="L19" i="121"/>
  <c r="L23" i="121"/>
  <c r="L27" i="121"/>
  <c r="L35" i="121"/>
  <c r="L39" i="121"/>
  <c r="L43" i="121"/>
  <c r="L47" i="121"/>
  <c r="L51" i="121"/>
  <c r="L55" i="121"/>
  <c r="L59" i="121"/>
  <c r="L52" i="118"/>
  <c r="L24" i="118"/>
  <c r="L32" i="118"/>
  <c r="L44" i="118"/>
  <c r="L64" i="118"/>
  <c r="L19" i="119"/>
  <c r="L23" i="119"/>
  <c r="L27" i="119"/>
  <c r="L35" i="119"/>
  <c r="L39" i="119"/>
  <c r="L43" i="119"/>
  <c r="L47" i="119"/>
  <c r="L51" i="119"/>
  <c r="L55" i="119"/>
  <c r="L59" i="119"/>
  <c r="L63" i="119"/>
  <c r="L57" i="117"/>
  <c r="L23" i="117"/>
  <c r="L35" i="117"/>
  <c r="L39" i="117"/>
  <c r="L43" i="117"/>
  <c r="L47" i="117"/>
  <c r="L75" i="117"/>
  <c r="L71" i="117"/>
  <c r="L62" i="117"/>
  <c r="L74" i="117"/>
  <c r="L27" i="118"/>
  <c r="L31" i="118"/>
  <c r="L35" i="118"/>
  <c r="L39" i="118"/>
  <c r="L43" i="118"/>
  <c r="L51" i="118"/>
  <c r="L59" i="118"/>
  <c r="L67" i="118"/>
  <c r="L20" i="117"/>
  <c r="L24" i="117"/>
  <c r="L28" i="117"/>
  <c r="L36" i="117"/>
  <c r="L40" i="117"/>
  <c r="L48" i="117"/>
  <c r="L52" i="117"/>
  <c r="M20" i="115"/>
  <c r="M23" i="115"/>
  <c r="M24" i="115"/>
  <c r="M25" i="115"/>
  <c r="M26" i="115"/>
  <c r="M29" i="115"/>
  <c r="M32" i="115"/>
  <c r="M33" i="115"/>
  <c r="M34" i="115"/>
  <c r="M35" i="115"/>
  <c r="M37" i="115"/>
  <c r="M38" i="115"/>
  <c r="M40" i="115"/>
  <c r="M42" i="115"/>
  <c r="M43" i="115"/>
  <c r="M44" i="115"/>
  <c r="M46" i="115"/>
  <c r="M47" i="115"/>
  <c r="M48" i="115"/>
  <c r="M50" i="115"/>
  <c r="M51" i="115"/>
  <c r="M52" i="115"/>
  <c r="M53" i="115"/>
  <c r="M55" i="115"/>
  <c r="M56" i="115"/>
  <c r="M59" i="115"/>
  <c r="M62" i="115"/>
  <c r="M63" i="115"/>
  <c r="M66" i="115"/>
  <c r="M67" i="115"/>
  <c r="M68" i="115"/>
  <c r="M69" i="115"/>
  <c r="M70" i="115"/>
  <c r="M71" i="115"/>
  <c r="M73" i="115"/>
  <c r="I30" i="90"/>
  <c r="P20" i="115"/>
  <c r="P23" i="115"/>
  <c r="P24" i="115"/>
  <c r="P25" i="115"/>
  <c r="P26" i="115"/>
  <c r="P29" i="115"/>
  <c r="P32" i="115"/>
  <c r="P33" i="115"/>
  <c r="P34" i="115"/>
  <c r="P35" i="115"/>
  <c r="P37" i="115"/>
  <c r="P38" i="115"/>
  <c r="P40" i="115"/>
  <c r="P42" i="115"/>
  <c r="P43" i="115"/>
  <c r="P44" i="115"/>
  <c r="P46" i="115"/>
  <c r="P47" i="115"/>
  <c r="P48" i="115"/>
  <c r="P50" i="115"/>
  <c r="P51" i="115"/>
  <c r="P52" i="115"/>
  <c r="P53" i="115"/>
  <c r="P55" i="115"/>
  <c r="P56" i="115"/>
  <c r="P59" i="115"/>
  <c r="P62" i="115"/>
  <c r="P66" i="115"/>
  <c r="P67" i="115"/>
  <c r="P68" i="115"/>
  <c r="P69" i="115"/>
  <c r="P70" i="115"/>
  <c r="P71" i="115"/>
  <c r="P73" i="115"/>
  <c r="H30" i="90"/>
  <c r="O20" i="115"/>
  <c r="O23" i="115"/>
  <c r="O24" i="115"/>
  <c r="O25" i="115"/>
  <c r="O26" i="115"/>
  <c r="O29" i="115"/>
  <c r="O32" i="115"/>
  <c r="O33" i="115"/>
  <c r="O34" i="115"/>
  <c r="O35" i="115"/>
  <c r="O37" i="115"/>
  <c r="O38" i="115"/>
  <c r="O40" i="115"/>
  <c r="O42" i="115"/>
  <c r="O43" i="115"/>
  <c r="O44" i="115"/>
  <c r="O46" i="115"/>
  <c r="O47" i="115"/>
  <c r="O48" i="115"/>
  <c r="O50" i="115"/>
  <c r="O51" i="115"/>
  <c r="O52" i="115"/>
  <c r="O53" i="115"/>
  <c r="O55" i="115"/>
  <c r="O56" i="115"/>
  <c r="O59" i="115"/>
  <c r="O62" i="115"/>
  <c r="O66" i="115"/>
  <c r="O67" i="115"/>
  <c r="O68" i="115"/>
  <c r="O69" i="115"/>
  <c r="O70" i="115"/>
  <c r="O71" i="115"/>
  <c r="O72" i="115"/>
  <c r="O73" i="115"/>
  <c r="G30" i="90"/>
  <c r="I20" i="115"/>
  <c r="N20" i="115"/>
  <c r="I23" i="115"/>
  <c r="N23" i="115"/>
  <c r="I24" i="115"/>
  <c r="N24" i="115"/>
  <c r="I25" i="115"/>
  <c r="N25" i="115"/>
  <c r="I26" i="115"/>
  <c r="N26" i="115"/>
  <c r="I29" i="115"/>
  <c r="N29" i="115"/>
  <c r="I32" i="115"/>
  <c r="N32" i="115"/>
  <c r="I33" i="115"/>
  <c r="N33" i="115"/>
  <c r="I34" i="115"/>
  <c r="N34" i="115"/>
  <c r="I35" i="115"/>
  <c r="N35" i="115"/>
  <c r="I37" i="115"/>
  <c r="N37" i="115"/>
  <c r="I38" i="115"/>
  <c r="N38" i="115"/>
  <c r="I40" i="115"/>
  <c r="N40" i="115"/>
  <c r="I42" i="115"/>
  <c r="N42" i="115"/>
  <c r="I43" i="115"/>
  <c r="N43" i="115"/>
  <c r="I44" i="115"/>
  <c r="N44" i="115"/>
  <c r="I46" i="115"/>
  <c r="N46" i="115"/>
  <c r="I47" i="115"/>
  <c r="N47" i="115"/>
  <c r="I48" i="115"/>
  <c r="N48" i="115"/>
  <c r="I50" i="115"/>
  <c r="N50" i="115"/>
  <c r="I51" i="115"/>
  <c r="N51" i="115"/>
  <c r="I52" i="115"/>
  <c r="N52" i="115"/>
  <c r="I53" i="115"/>
  <c r="N53" i="115"/>
  <c r="I55" i="115"/>
  <c r="N55" i="115"/>
  <c r="I56" i="115"/>
  <c r="N56" i="115"/>
  <c r="I59" i="115"/>
  <c r="N59" i="115"/>
  <c r="I62" i="115"/>
  <c r="N62" i="115"/>
  <c r="I66" i="115"/>
  <c r="N66" i="115"/>
  <c r="I67" i="115"/>
  <c r="N67" i="115"/>
  <c r="I68" i="115"/>
  <c r="N68" i="115"/>
  <c r="I69" i="115"/>
  <c r="N69" i="115"/>
  <c r="I70" i="115"/>
  <c r="N70" i="115"/>
  <c r="N71" i="115"/>
  <c r="N73" i="115"/>
  <c r="F30" i="90"/>
  <c r="Q20" i="115"/>
  <c r="Q23" i="115"/>
  <c r="Q24" i="115"/>
  <c r="Q25" i="115"/>
  <c r="Q26" i="115"/>
  <c r="Q29" i="115"/>
  <c r="Q32" i="115"/>
  <c r="Q33" i="115"/>
  <c r="Q34" i="115"/>
  <c r="Q35" i="115"/>
  <c r="Q37" i="115"/>
  <c r="Q38" i="115"/>
  <c r="Q40" i="115"/>
  <c r="Q42" i="115"/>
  <c r="Q43" i="115"/>
  <c r="Q44" i="115"/>
  <c r="Q46" i="115"/>
  <c r="Q47" i="115"/>
  <c r="Q48" i="115"/>
  <c r="Q50" i="115"/>
  <c r="Q51" i="115"/>
  <c r="Q52" i="115"/>
  <c r="Q53" i="115"/>
  <c r="Q55" i="115"/>
  <c r="Q56" i="115"/>
  <c r="Q59" i="115"/>
  <c r="Q62" i="115"/>
  <c r="Q66" i="115"/>
  <c r="Q67" i="115"/>
  <c r="Q68" i="115"/>
  <c r="Q69" i="115"/>
  <c r="Q70" i="115"/>
  <c r="Q71" i="115"/>
  <c r="Q72" i="115"/>
  <c r="Q73" i="115"/>
  <c r="E30" i="90"/>
  <c r="C30" i="90"/>
  <c r="B30" i="90"/>
  <c r="L70" i="115"/>
  <c r="L69" i="115"/>
  <c r="L67" i="115"/>
  <c r="E75" i="116"/>
  <c r="E73" i="116"/>
  <c r="L65" i="116"/>
  <c r="L62" i="116"/>
  <c r="L61" i="116"/>
  <c r="L57" i="116"/>
  <c r="L54" i="116"/>
  <c r="L53" i="116"/>
  <c r="L50" i="116"/>
  <c r="L45" i="116"/>
  <c r="L42" i="116"/>
  <c r="L38" i="116"/>
  <c r="L34" i="116"/>
  <c r="L33" i="116"/>
  <c r="L30" i="116"/>
  <c r="L22" i="116"/>
  <c r="L21" i="116"/>
  <c r="O12" i="116"/>
  <c r="A7" i="116"/>
  <c r="A6" i="116"/>
  <c r="A5" i="116"/>
  <c r="A4" i="116"/>
  <c r="M18" i="114"/>
  <c r="M19" i="114"/>
  <c r="M20" i="114"/>
  <c r="M21" i="114"/>
  <c r="M22" i="114"/>
  <c r="M23" i="114"/>
  <c r="M24" i="114"/>
  <c r="M26" i="114"/>
  <c r="M27" i="114"/>
  <c r="M28" i="114"/>
  <c r="M29" i="114"/>
  <c r="M30" i="114"/>
  <c r="M31" i="114"/>
  <c r="M32" i="114"/>
  <c r="M33" i="114"/>
  <c r="M34" i="114"/>
  <c r="M35" i="114"/>
  <c r="M36" i="114"/>
  <c r="M37" i="114"/>
  <c r="M38" i="114"/>
  <c r="M39" i="114"/>
  <c r="M41" i="114"/>
  <c r="I29" i="90"/>
  <c r="P18" i="114"/>
  <c r="P19" i="114"/>
  <c r="P20" i="114"/>
  <c r="P21" i="114"/>
  <c r="P22" i="114"/>
  <c r="P23" i="114"/>
  <c r="P24" i="114"/>
  <c r="P26" i="114"/>
  <c r="P27" i="114"/>
  <c r="P28" i="114"/>
  <c r="P29" i="114"/>
  <c r="P30" i="114"/>
  <c r="P31" i="114"/>
  <c r="P32" i="114"/>
  <c r="P33" i="114"/>
  <c r="P34" i="114"/>
  <c r="P35" i="114"/>
  <c r="P36" i="114"/>
  <c r="P37" i="114"/>
  <c r="P38" i="114"/>
  <c r="P39" i="114"/>
  <c r="P41" i="114"/>
  <c r="H29" i="90"/>
  <c r="O18" i="114"/>
  <c r="O19" i="114"/>
  <c r="O20" i="114"/>
  <c r="O21" i="114"/>
  <c r="O22" i="114"/>
  <c r="O23" i="114"/>
  <c r="O24" i="114"/>
  <c r="O26" i="114"/>
  <c r="O27" i="114"/>
  <c r="O28" i="114"/>
  <c r="O29" i="114"/>
  <c r="O30" i="114"/>
  <c r="O31" i="114"/>
  <c r="O32" i="114"/>
  <c r="O33" i="114"/>
  <c r="O34" i="114"/>
  <c r="O35" i="114"/>
  <c r="O36" i="114"/>
  <c r="O37" i="114"/>
  <c r="O38" i="114"/>
  <c r="O39" i="114"/>
  <c r="O40" i="114"/>
  <c r="O41" i="114"/>
  <c r="G29" i="90"/>
  <c r="I18" i="114"/>
  <c r="N18" i="114"/>
  <c r="I19" i="114"/>
  <c r="N19" i="114"/>
  <c r="I20" i="114"/>
  <c r="N20" i="114"/>
  <c r="I21" i="114"/>
  <c r="N21" i="114"/>
  <c r="I22" i="114"/>
  <c r="N22" i="114"/>
  <c r="I23" i="114"/>
  <c r="N23" i="114"/>
  <c r="I24" i="114"/>
  <c r="N24" i="114"/>
  <c r="I26" i="114"/>
  <c r="N26" i="114"/>
  <c r="I27" i="114"/>
  <c r="N27" i="114"/>
  <c r="I28" i="114"/>
  <c r="N28" i="114"/>
  <c r="I29" i="114"/>
  <c r="N29" i="114"/>
  <c r="I30" i="114"/>
  <c r="N30" i="114"/>
  <c r="I31" i="114"/>
  <c r="N31" i="114"/>
  <c r="I32" i="114"/>
  <c r="N32" i="114"/>
  <c r="I33" i="114"/>
  <c r="N33" i="114"/>
  <c r="I34" i="114"/>
  <c r="N34" i="114"/>
  <c r="I35" i="114"/>
  <c r="N35" i="114"/>
  <c r="I36" i="114"/>
  <c r="N36" i="114"/>
  <c r="I37" i="114"/>
  <c r="N37" i="114"/>
  <c r="I38" i="114"/>
  <c r="N38" i="114"/>
  <c r="N39" i="114"/>
  <c r="N41" i="114"/>
  <c r="F29" i="90"/>
  <c r="Q18" i="114"/>
  <c r="Q19" i="114"/>
  <c r="Q20" i="114"/>
  <c r="Q21" i="114"/>
  <c r="Q22" i="114"/>
  <c r="Q23" i="114"/>
  <c r="Q24" i="114"/>
  <c r="Q26" i="114"/>
  <c r="Q27" i="114"/>
  <c r="Q28" i="114"/>
  <c r="Q29" i="114"/>
  <c r="Q30" i="114"/>
  <c r="Q31" i="114"/>
  <c r="Q32" i="114"/>
  <c r="Q33" i="114"/>
  <c r="Q34" i="114"/>
  <c r="Q35" i="114"/>
  <c r="Q36" i="114"/>
  <c r="Q37" i="114"/>
  <c r="Q38" i="114"/>
  <c r="Q39" i="114"/>
  <c r="Q40" i="114"/>
  <c r="Q41" i="114"/>
  <c r="E29" i="90"/>
  <c r="C29" i="90"/>
  <c r="B29" i="90"/>
  <c r="E80" i="115"/>
  <c r="E78" i="115"/>
  <c r="L62" i="115"/>
  <c r="L52" i="115"/>
  <c r="L50" i="115"/>
  <c r="L46" i="115"/>
  <c r="L42" i="115"/>
  <c r="L40" i="115"/>
  <c r="L38" i="115"/>
  <c r="L37" i="115"/>
  <c r="L34" i="115"/>
  <c r="L33" i="115"/>
  <c r="L29" i="115"/>
  <c r="L26" i="115"/>
  <c r="L25" i="115"/>
  <c r="L20" i="115"/>
  <c r="O12" i="115"/>
  <c r="A7" i="115"/>
  <c r="A6" i="115"/>
  <c r="A5" i="115"/>
  <c r="A4" i="115"/>
  <c r="M18" i="113"/>
  <c r="M19" i="113"/>
  <c r="M20" i="113"/>
  <c r="M21" i="113"/>
  <c r="M22" i="113"/>
  <c r="M23" i="113"/>
  <c r="M25" i="113"/>
  <c r="M26" i="113"/>
  <c r="M27" i="113"/>
  <c r="M29" i="113"/>
  <c r="I28" i="90"/>
  <c r="P18" i="113"/>
  <c r="P19" i="113"/>
  <c r="P20" i="113"/>
  <c r="P21" i="113"/>
  <c r="P22" i="113"/>
  <c r="P23" i="113"/>
  <c r="P25" i="113"/>
  <c r="P26" i="113"/>
  <c r="P27" i="113"/>
  <c r="P29" i="113"/>
  <c r="H28" i="90"/>
  <c r="O18" i="113"/>
  <c r="O19" i="113"/>
  <c r="O20" i="113"/>
  <c r="O21" i="113"/>
  <c r="O22" i="113"/>
  <c r="O23" i="113"/>
  <c r="O25" i="113"/>
  <c r="O26" i="113"/>
  <c r="O27" i="113"/>
  <c r="O28" i="113"/>
  <c r="O29" i="113"/>
  <c r="G28" i="90"/>
  <c r="I18" i="113"/>
  <c r="N18" i="113"/>
  <c r="I19" i="113"/>
  <c r="N19" i="113"/>
  <c r="I20" i="113"/>
  <c r="N20" i="113"/>
  <c r="I21" i="113"/>
  <c r="N21" i="113"/>
  <c r="I22" i="113"/>
  <c r="N22" i="113"/>
  <c r="I23" i="113"/>
  <c r="N23" i="113"/>
  <c r="I25" i="113"/>
  <c r="N25" i="113"/>
  <c r="I26" i="113"/>
  <c r="N26" i="113"/>
  <c r="N27" i="113"/>
  <c r="N29" i="113"/>
  <c r="F28" i="90"/>
  <c r="Q18" i="113"/>
  <c r="Q19" i="113"/>
  <c r="Q20" i="113"/>
  <c r="Q21" i="113"/>
  <c r="Q22" i="113"/>
  <c r="Q23" i="113"/>
  <c r="Q25" i="113"/>
  <c r="Q26" i="113"/>
  <c r="Q27" i="113"/>
  <c r="Q28" i="113"/>
  <c r="Q29" i="113"/>
  <c r="E28" i="90"/>
  <c r="C28" i="90"/>
  <c r="B28" i="90"/>
  <c r="E48" i="114"/>
  <c r="E46" i="114"/>
  <c r="L38" i="114"/>
  <c r="L37" i="114"/>
  <c r="L34" i="114"/>
  <c r="L33" i="114"/>
  <c r="L30" i="114"/>
  <c r="L29" i="114"/>
  <c r="L26" i="114"/>
  <c r="L22" i="114"/>
  <c r="L21" i="114"/>
  <c r="L18" i="114"/>
  <c r="O12" i="114"/>
  <c r="A7" i="114"/>
  <c r="A6" i="114"/>
  <c r="A5" i="114"/>
  <c r="A4" i="114"/>
  <c r="M18" i="112"/>
  <c r="M19" i="112"/>
  <c r="M20" i="112"/>
  <c r="M21" i="112"/>
  <c r="M22" i="112"/>
  <c r="M24" i="112"/>
  <c r="M25" i="112"/>
  <c r="M26" i="112"/>
  <c r="M28" i="112"/>
  <c r="I27" i="90"/>
  <c r="P18" i="112"/>
  <c r="P19" i="112"/>
  <c r="P20" i="112"/>
  <c r="P21" i="112"/>
  <c r="P22" i="112"/>
  <c r="P24" i="112"/>
  <c r="P25" i="112"/>
  <c r="P26" i="112"/>
  <c r="P28" i="112"/>
  <c r="H27" i="90"/>
  <c r="O18" i="112"/>
  <c r="O19" i="112"/>
  <c r="O20" i="112"/>
  <c r="O21" i="112"/>
  <c r="O22" i="112"/>
  <c r="O24" i="112"/>
  <c r="O25" i="112"/>
  <c r="O26" i="112"/>
  <c r="O27" i="112"/>
  <c r="O28" i="112"/>
  <c r="G27" i="90"/>
  <c r="I18" i="112"/>
  <c r="N18" i="112"/>
  <c r="I19" i="112"/>
  <c r="N19" i="112"/>
  <c r="I20" i="112"/>
  <c r="N20" i="112"/>
  <c r="I21" i="112"/>
  <c r="N21" i="112"/>
  <c r="I22" i="112"/>
  <c r="N22" i="112"/>
  <c r="I24" i="112"/>
  <c r="N24" i="112"/>
  <c r="I25" i="112"/>
  <c r="N25" i="112"/>
  <c r="N26" i="112"/>
  <c r="N28" i="112"/>
  <c r="F27" i="90"/>
  <c r="Q18" i="112"/>
  <c r="Q19" i="112"/>
  <c r="Q20" i="112"/>
  <c r="Q21" i="112"/>
  <c r="Q22" i="112"/>
  <c r="Q24" i="112"/>
  <c r="Q25" i="112"/>
  <c r="Q26" i="112"/>
  <c r="Q27" i="112"/>
  <c r="Q28" i="112"/>
  <c r="E27" i="90"/>
  <c r="C27" i="90"/>
  <c r="B27" i="90"/>
  <c r="E36" i="113"/>
  <c r="E34" i="113"/>
  <c r="L25" i="113"/>
  <c r="L21" i="113"/>
  <c r="L20" i="113"/>
  <c r="O12" i="113"/>
  <c r="A7" i="113"/>
  <c r="A6" i="113"/>
  <c r="A5" i="113"/>
  <c r="A4" i="113"/>
  <c r="M18" i="110"/>
  <c r="M19" i="110"/>
  <c r="M20" i="110"/>
  <c r="M21" i="110"/>
  <c r="M22" i="110"/>
  <c r="M23" i="110"/>
  <c r="M24" i="110"/>
  <c r="M25" i="110"/>
  <c r="M27" i="110"/>
  <c r="M28" i="110"/>
  <c r="M29" i="110"/>
  <c r="M30" i="110"/>
  <c r="M31" i="110"/>
  <c r="M32" i="110"/>
  <c r="M33" i="110"/>
  <c r="M34" i="110"/>
  <c r="M35" i="110"/>
  <c r="M37" i="110"/>
  <c r="I26" i="90"/>
  <c r="P18" i="110"/>
  <c r="P19" i="110"/>
  <c r="P20" i="110"/>
  <c r="P21" i="110"/>
  <c r="P22" i="110"/>
  <c r="P23" i="110"/>
  <c r="P24" i="110"/>
  <c r="P25" i="110"/>
  <c r="P27" i="110"/>
  <c r="P28" i="110"/>
  <c r="P29" i="110"/>
  <c r="P30" i="110"/>
  <c r="P31" i="110"/>
  <c r="P32" i="110"/>
  <c r="P33" i="110"/>
  <c r="P34" i="110"/>
  <c r="P35" i="110"/>
  <c r="P37" i="110"/>
  <c r="H26" i="90"/>
  <c r="O18" i="110"/>
  <c r="O19" i="110"/>
  <c r="O20" i="110"/>
  <c r="O21" i="110"/>
  <c r="O22" i="110"/>
  <c r="O23" i="110"/>
  <c r="O24" i="110"/>
  <c r="O25" i="110"/>
  <c r="O27" i="110"/>
  <c r="O28" i="110"/>
  <c r="O29" i="110"/>
  <c r="O30" i="110"/>
  <c r="O31" i="110"/>
  <c r="O32" i="110"/>
  <c r="O33" i="110"/>
  <c r="O34" i="110"/>
  <c r="O35" i="110"/>
  <c r="O36" i="110"/>
  <c r="O37" i="110"/>
  <c r="G26" i="90"/>
  <c r="I18" i="110"/>
  <c r="N18" i="110"/>
  <c r="I19" i="110"/>
  <c r="N19" i="110"/>
  <c r="I20" i="110"/>
  <c r="N20" i="110"/>
  <c r="I21" i="110"/>
  <c r="N21" i="110"/>
  <c r="I22" i="110"/>
  <c r="N22" i="110"/>
  <c r="I23" i="110"/>
  <c r="N23" i="110"/>
  <c r="I24" i="110"/>
  <c r="N24" i="110"/>
  <c r="I25" i="110"/>
  <c r="N25" i="110"/>
  <c r="I27" i="110"/>
  <c r="N27" i="110"/>
  <c r="I28" i="110"/>
  <c r="N28" i="110"/>
  <c r="I29" i="110"/>
  <c r="N29" i="110"/>
  <c r="I30" i="110"/>
  <c r="N30" i="110"/>
  <c r="I31" i="110"/>
  <c r="N31" i="110"/>
  <c r="I32" i="110"/>
  <c r="N32" i="110"/>
  <c r="I33" i="110"/>
  <c r="N33" i="110"/>
  <c r="I34" i="110"/>
  <c r="N34" i="110"/>
  <c r="N35" i="110"/>
  <c r="N37" i="110"/>
  <c r="F26" i="90"/>
  <c r="Q18" i="110"/>
  <c r="Q19" i="110"/>
  <c r="Q20" i="110"/>
  <c r="Q21" i="110"/>
  <c r="Q22" i="110"/>
  <c r="Q23" i="110"/>
  <c r="Q24" i="110"/>
  <c r="Q25" i="110"/>
  <c r="Q27" i="110"/>
  <c r="Q28" i="110"/>
  <c r="Q29" i="110"/>
  <c r="Q30" i="110"/>
  <c r="Q31" i="110"/>
  <c r="Q32" i="110"/>
  <c r="Q33" i="110"/>
  <c r="Q34" i="110"/>
  <c r="Q35" i="110"/>
  <c r="Q36" i="110"/>
  <c r="Q37" i="110"/>
  <c r="E26" i="90"/>
  <c r="C26" i="90"/>
  <c r="B26" i="90"/>
  <c r="E35" i="112"/>
  <c r="E33" i="112"/>
  <c r="L25" i="112"/>
  <c r="L22" i="112"/>
  <c r="L21" i="112"/>
  <c r="L18" i="112"/>
  <c r="O12" i="112"/>
  <c r="A7" i="112"/>
  <c r="A6" i="112"/>
  <c r="A5" i="112"/>
  <c r="A4" i="112"/>
  <c r="M18" i="111"/>
  <c r="M19" i="111"/>
  <c r="M20" i="111"/>
  <c r="M21" i="111"/>
  <c r="M22" i="111"/>
  <c r="M23" i="111"/>
  <c r="M24" i="111"/>
  <c r="M25" i="111"/>
  <c r="M26" i="111"/>
  <c r="M27" i="111"/>
  <c r="M28" i="111"/>
  <c r="M29" i="111"/>
  <c r="M30" i="111"/>
  <c r="M31" i="111"/>
  <c r="M32" i="111"/>
  <c r="M33" i="111"/>
  <c r="M34" i="111"/>
  <c r="M35" i="111"/>
  <c r="M37" i="111"/>
  <c r="M38" i="111"/>
  <c r="M39" i="111"/>
  <c r="M40" i="111"/>
  <c r="M41" i="111"/>
  <c r="M42" i="111"/>
  <c r="M43" i="111"/>
  <c r="M44" i="111"/>
  <c r="M45" i="111"/>
  <c r="M46" i="111"/>
  <c r="M47" i="111"/>
  <c r="M48" i="111"/>
  <c r="M49" i="111"/>
  <c r="M51" i="111"/>
  <c r="I25" i="90"/>
  <c r="P18" i="111"/>
  <c r="P19" i="111"/>
  <c r="P20" i="111"/>
  <c r="P21" i="111"/>
  <c r="P22" i="111"/>
  <c r="P23" i="111"/>
  <c r="P24" i="111"/>
  <c r="P25" i="111"/>
  <c r="P26" i="111"/>
  <c r="P27" i="111"/>
  <c r="P28" i="111"/>
  <c r="P29" i="111"/>
  <c r="P30" i="111"/>
  <c r="P31" i="111"/>
  <c r="P32" i="111"/>
  <c r="P33" i="111"/>
  <c r="P34" i="111"/>
  <c r="P35" i="111"/>
  <c r="P37" i="111"/>
  <c r="P38" i="111"/>
  <c r="P39" i="111"/>
  <c r="P40" i="111"/>
  <c r="P41" i="111"/>
  <c r="P42" i="111"/>
  <c r="P43" i="111"/>
  <c r="P44" i="111"/>
  <c r="P45" i="111"/>
  <c r="P46" i="111"/>
  <c r="P47" i="111"/>
  <c r="P48" i="111"/>
  <c r="P49" i="111"/>
  <c r="P51" i="111"/>
  <c r="H25" i="90"/>
  <c r="O18" i="111"/>
  <c r="O19" i="111"/>
  <c r="O20" i="111"/>
  <c r="O21" i="111"/>
  <c r="O22" i="111"/>
  <c r="O23" i="111"/>
  <c r="O24" i="111"/>
  <c r="O25" i="111"/>
  <c r="O26" i="111"/>
  <c r="O27" i="111"/>
  <c r="O28" i="111"/>
  <c r="O29" i="111"/>
  <c r="O30" i="111"/>
  <c r="O31" i="111"/>
  <c r="O32" i="111"/>
  <c r="O33" i="111"/>
  <c r="O34" i="111"/>
  <c r="O35" i="111"/>
  <c r="O37" i="111"/>
  <c r="O38" i="111"/>
  <c r="O39" i="111"/>
  <c r="O40" i="111"/>
  <c r="O41" i="111"/>
  <c r="O42" i="111"/>
  <c r="O43" i="111"/>
  <c r="O44" i="111"/>
  <c r="O45" i="111"/>
  <c r="O46" i="111"/>
  <c r="O47" i="111"/>
  <c r="O48" i="111"/>
  <c r="O49" i="111"/>
  <c r="O50" i="111"/>
  <c r="O51" i="111"/>
  <c r="G25" i="90"/>
  <c r="I18" i="111"/>
  <c r="N18" i="111"/>
  <c r="I19" i="111"/>
  <c r="N19" i="111"/>
  <c r="I20" i="111"/>
  <c r="N20" i="111"/>
  <c r="I21" i="111"/>
  <c r="N21" i="111"/>
  <c r="I22" i="111"/>
  <c r="N22" i="111"/>
  <c r="I23" i="111"/>
  <c r="N23" i="111"/>
  <c r="I24" i="111"/>
  <c r="N24" i="111"/>
  <c r="I25" i="111"/>
  <c r="N25" i="111"/>
  <c r="I26" i="111"/>
  <c r="N26" i="111"/>
  <c r="I27" i="111"/>
  <c r="N27" i="111"/>
  <c r="I28" i="111"/>
  <c r="N28" i="111"/>
  <c r="I29" i="111"/>
  <c r="N29" i="111"/>
  <c r="I30" i="111"/>
  <c r="N30" i="111"/>
  <c r="I31" i="111"/>
  <c r="N31" i="111"/>
  <c r="I32" i="111"/>
  <c r="N32" i="111"/>
  <c r="I33" i="111"/>
  <c r="N33" i="111"/>
  <c r="I34" i="111"/>
  <c r="N34" i="111"/>
  <c r="I35" i="111"/>
  <c r="N35" i="111"/>
  <c r="I37" i="111"/>
  <c r="N37" i="111"/>
  <c r="I38" i="111"/>
  <c r="N38" i="111"/>
  <c r="I39" i="111"/>
  <c r="N39" i="111"/>
  <c r="I40" i="111"/>
  <c r="N40" i="111"/>
  <c r="I41" i="111"/>
  <c r="N41" i="111"/>
  <c r="I42" i="111"/>
  <c r="N42" i="111"/>
  <c r="I43" i="111"/>
  <c r="N43" i="111"/>
  <c r="I44" i="111"/>
  <c r="N44" i="111"/>
  <c r="I45" i="111"/>
  <c r="N45" i="111"/>
  <c r="I46" i="111"/>
  <c r="N46" i="111"/>
  <c r="I47" i="111"/>
  <c r="N47" i="111"/>
  <c r="I48" i="111"/>
  <c r="N48" i="111"/>
  <c r="N49" i="111"/>
  <c r="N51" i="111"/>
  <c r="F25" i="90"/>
  <c r="Q18" i="111"/>
  <c r="Q19" i="111"/>
  <c r="Q20" i="111"/>
  <c r="Q21" i="111"/>
  <c r="Q22" i="111"/>
  <c r="Q23" i="111"/>
  <c r="Q24" i="111"/>
  <c r="Q25" i="111"/>
  <c r="Q26" i="111"/>
  <c r="Q27" i="111"/>
  <c r="Q28" i="111"/>
  <c r="Q29" i="111"/>
  <c r="Q30" i="111"/>
  <c r="Q31" i="111"/>
  <c r="Q32" i="111"/>
  <c r="Q33" i="111"/>
  <c r="Q34" i="111"/>
  <c r="Q35" i="111"/>
  <c r="Q37" i="111"/>
  <c r="Q38" i="111"/>
  <c r="Q39" i="111"/>
  <c r="Q40" i="111"/>
  <c r="Q41" i="111"/>
  <c r="Q42" i="111"/>
  <c r="Q43" i="111"/>
  <c r="Q44" i="111"/>
  <c r="Q45" i="111"/>
  <c r="Q46" i="111"/>
  <c r="Q47" i="111"/>
  <c r="Q48" i="111"/>
  <c r="Q49" i="111"/>
  <c r="Q50" i="111"/>
  <c r="Q51" i="111"/>
  <c r="E25" i="90"/>
  <c r="C25" i="90"/>
  <c r="B25" i="90"/>
  <c r="E58" i="111"/>
  <c r="E56" i="111"/>
  <c r="L46" i="111"/>
  <c r="L45" i="111"/>
  <c r="L42" i="111"/>
  <c r="L41" i="111"/>
  <c r="L38" i="111"/>
  <c r="L37" i="111"/>
  <c r="L34" i="111"/>
  <c r="L33" i="111"/>
  <c r="L30" i="111"/>
  <c r="L29" i="111"/>
  <c r="L26" i="111"/>
  <c r="L25" i="111"/>
  <c r="L22" i="111"/>
  <c r="L21" i="111"/>
  <c r="L18" i="111"/>
  <c r="O12" i="111"/>
  <c r="A7" i="111"/>
  <c r="A6" i="111"/>
  <c r="A5" i="111"/>
  <c r="A4" i="111"/>
  <c r="M18" i="106"/>
  <c r="M19" i="106"/>
  <c r="M20" i="106"/>
  <c r="M21" i="106"/>
  <c r="M22" i="106"/>
  <c r="M23" i="106"/>
  <c r="M24" i="106"/>
  <c r="M25" i="106"/>
  <c r="M26" i="106"/>
  <c r="M27" i="106"/>
  <c r="M28" i="106"/>
  <c r="M29" i="106"/>
  <c r="M30" i="106"/>
  <c r="M31" i="106"/>
  <c r="M32" i="106"/>
  <c r="M33" i="106"/>
  <c r="M34" i="106"/>
  <c r="M35" i="106"/>
  <c r="M36" i="106"/>
  <c r="M37" i="106"/>
  <c r="M38" i="106"/>
  <c r="M39" i="106"/>
  <c r="M40" i="106"/>
  <c r="M42" i="106"/>
  <c r="M43" i="106"/>
  <c r="M44" i="106"/>
  <c r="M45" i="106"/>
  <c r="M46" i="106"/>
  <c r="M47" i="106"/>
  <c r="M48" i="106"/>
  <c r="M49" i="106"/>
  <c r="M50" i="106"/>
  <c r="M51" i="106"/>
  <c r="M52" i="106"/>
  <c r="M53" i="106"/>
  <c r="M54" i="106"/>
  <c r="M55" i="106"/>
  <c r="M56" i="106"/>
  <c r="M57" i="106"/>
  <c r="M58" i="106"/>
  <c r="M59" i="106"/>
  <c r="M61" i="106"/>
  <c r="I24" i="90"/>
  <c r="P18" i="106"/>
  <c r="P19" i="106"/>
  <c r="P20" i="106"/>
  <c r="P21" i="106"/>
  <c r="P22" i="106"/>
  <c r="P23" i="106"/>
  <c r="P24" i="106"/>
  <c r="P25" i="106"/>
  <c r="P26" i="106"/>
  <c r="P27" i="106"/>
  <c r="P28" i="106"/>
  <c r="P29" i="106"/>
  <c r="P30" i="106"/>
  <c r="P31" i="106"/>
  <c r="P32" i="106"/>
  <c r="P33" i="106"/>
  <c r="P34" i="106"/>
  <c r="P35" i="106"/>
  <c r="P36" i="106"/>
  <c r="P37" i="106"/>
  <c r="P38" i="106"/>
  <c r="P39" i="106"/>
  <c r="P40" i="106"/>
  <c r="P42" i="106"/>
  <c r="P43" i="106"/>
  <c r="P44" i="106"/>
  <c r="P45" i="106"/>
  <c r="P46" i="106"/>
  <c r="P47" i="106"/>
  <c r="P48" i="106"/>
  <c r="P49" i="106"/>
  <c r="P50" i="106"/>
  <c r="P51" i="106"/>
  <c r="P52" i="106"/>
  <c r="P53" i="106"/>
  <c r="P54" i="106"/>
  <c r="P55" i="106"/>
  <c r="P56" i="106"/>
  <c r="P57" i="106"/>
  <c r="P58" i="106"/>
  <c r="P59" i="106"/>
  <c r="P61" i="106"/>
  <c r="H24" i="90"/>
  <c r="O18" i="106"/>
  <c r="O19" i="106"/>
  <c r="O20" i="106"/>
  <c r="O21" i="106"/>
  <c r="O22" i="106"/>
  <c r="O23" i="106"/>
  <c r="O24" i="106"/>
  <c r="O25" i="106"/>
  <c r="O26" i="106"/>
  <c r="O27" i="106"/>
  <c r="O28" i="106"/>
  <c r="O29" i="106"/>
  <c r="O30" i="106"/>
  <c r="O31" i="106"/>
  <c r="O32" i="106"/>
  <c r="O33" i="106"/>
  <c r="O34" i="106"/>
  <c r="O35" i="106"/>
  <c r="O36" i="106"/>
  <c r="O37" i="106"/>
  <c r="O38" i="106"/>
  <c r="O39" i="106"/>
  <c r="O40" i="106"/>
  <c r="O42" i="106"/>
  <c r="O43" i="106"/>
  <c r="O44" i="106"/>
  <c r="O45" i="106"/>
  <c r="O46" i="106"/>
  <c r="O47" i="106"/>
  <c r="O48" i="106"/>
  <c r="O49" i="106"/>
  <c r="O50" i="106"/>
  <c r="O51" i="106"/>
  <c r="O52" i="106"/>
  <c r="O53" i="106"/>
  <c r="O54" i="106"/>
  <c r="O55" i="106"/>
  <c r="O56" i="106"/>
  <c r="O57" i="106"/>
  <c r="O58" i="106"/>
  <c r="O59" i="106"/>
  <c r="O60" i="106"/>
  <c r="O61" i="106"/>
  <c r="G24" i="90"/>
  <c r="I18" i="106"/>
  <c r="N18" i="106"/>
  <c r="I19" i="106"/>
  <c r="N19" i="106"/>
  <c r="I20" i="106"/>
  <c r="N20" i="106"/>
  <c r="I21" i="106"/>
  <c r="N21" i="106"/>
  <c r="I22" i="106"/>
  <c r="N22" i="106"/>
  <c r="I23" i="106"/>
  <c r="N23" i="106"/>
  <c r="I24" i="106"/>
  <c r="N24" i="106"/>
  <c r="I25" i="106"/>
  <c r="N25" i="106"/>
  <c r="I26" i="106"/>
  <c r="N26" i="106"/>
  <c r="I27" i="106"/>
  <c r="N27" i="106"/>
  <c r="I28" i="106"/>
  <c r="N28" i="106"/>
  <c r="I29" i="106"/>
  <c r="N29" i="106"/>
  <c r="I30" i="106"/>
  <c r="N30" i="106"/>
  <c r="I31" i="106"/>
  <c r="N31" i="106"/>
  <c r="I32" i="106"/>
  <c r="N32" i="106"/>
  <c r="I33" i="106"/>
  <c r="N33" i="106"/>
  <c r="I34" i="106"/>
  <c r="N34" i="106"/>
  <c r="I35" i="106"/>
  <c r="N35" i="106"/>
  <c r="I36" i="106"/>
  <c r="N36" i="106"/>
  <c r="I37" i="106"/>
  <c r="N37" i="106"/>
  <c r="I38" i="106"/>
  <c r="N38" i="106"/>
  <c r="I39" i="106"/>
  <c r="N39" i="106"/>
  <c r="I40" i="106"/>
  <c r="N40" i="106"/>
  <c r="I42" i="106"/>
  <c r="N42" i="106"/>
  <c r="I43" i="106"/>
  <c r="N43" i="106"/>
  <c r="I44" i="106"/>
  <c r="N44" i="106"/>
  <c r="I45" i="106"/>
  <c r="N45" i="106"/>
  <c r="I46" i="106"/>
  <c r="N46" i="106"/>
  <c r="I47" i="106"/>
  <c r="N47" i="106"/>
  <c r="I48" i="106"/>
  <c r="N48" i="106"/>
  <c r="I49" i="106"/>
  <c r="N49" i="106"/>
  <c r="I50" i="106"/>
  <c r="N50" i="106"/>
  <c r="I51" i="106"/>
  <c r="N51" i="106"/>
  <c r="I52" i="106"/>
  <c r="N52" i="106"/>
  <c r="I53" i="106"/>
  <c r="N53" i="106"/>
  <c r="I54" i="106"/>
  <c r="N54" i="106"/>
  <c r="I55" i="106"/>
  <c r="N55" i="106"/>
  <c r="I56" i="106"/>
  <c r="N56" i="106"/>
  <c r="I57" i="106"/>
  <c r="N57" i="106"/>
  <c r="I58" i="106"/>
  <c r="N58" i="106"/>
  <c r="N59" i="106"/>
  <c r="N61" i="106"/>
  <c r="F24" i="90"/>
  <c r="Q18" i="106"/>
  <c r="Q19" i="106"/>
  <c r="Q20" i="106"/>
  <c r="Q21" i="106"/>
  <c r="Q22" i="106"/>
  <c r="Q23" i="106"/>
  <c r="Q24" i="106"/>
  <c r="Q25" i="106"/>
  <c r="Q26" i="106"/>
  <c r="Q27" i="106"/>
  <c r="Q28" i="106"/>
  <c r="Q29" i="106"/>
  <c r="Q30" i="106"/>
  <c r="Q31" i="106"/>
  <c r="Q32" i="106"/>
  <c r="Q33" i="106"/>
  <c r="Q34" i="106"/>
  <c r="Q35" i="106"/>
  <c r="Q36" i="106"/>
  <c r="Q37" i="106"/>
  <c r="Q38" i="106"/>
  <c r="Q39" i="106"/>
  <c r="Q40" i="106"/>
  <c r="Q42" i="106"/>
  <c r="Q43" i="106"/>
  <c r="Q44" i="106"/>
  <c r="Q45" i="106"/>
  <c r="Q46" i="106"/>
  <c r="Q47" i="106"/>
  <c r="Q48" i="106"/>
  <c r="Q49" i="106"/>
  <c r="Q50" i="106"/>
  <c r="Q51" i="106"/>
  <c r="Q52" i="106"/>
  <c r="Q53" i="106"/>
  <c r="Q54" i="106"/>
  <c r="Q55" i="106"/>
  <c r="Q56" i="106"/>
  <c r="Q57" i="106"/>
  <c r="Q58" i="106"/>
  <c r="Q59" i="106"/>
  <c r="Q60" i="106"/>
  <c r="Q61" i="106"/>
  <c r="E24" i="90"/>
  <c r="C24" i="90"/>
  <c r="B24" i="90"/>
  <c r="E44" i="110"/>
  <c r="E42" i="110"/>
  <c r="L34" i="110"/>
  <c r="L30" i="110"/>
  <c r="L22" i="110"/>
  <c r="L18" i="110"/>
  <c r="O12" i="110"/>
  <c r="A7" i="110"/>
  <c r="A6" i="110"/>
  <c r="A5" i="110"/>
  <c r="A4" i="110"/>
  <c r="M19" i="109"/>
  <c r="M20" i="109"/>
  <c r="M22" i="109"/>
  <c r="M23" i="109"/>
  <c r="M24" i="109"/>
  <c r="M25" i="109"/>
  <c r="M26" i="109"/>
  <c r="M27" i="109"/>
  <c r="M28" i="109"/>
  <c r="M29" i="109"/>
  <c r="M30" i="109"/>
  <c r="M31" i="109"/>
  <c r="M32" i="109"/>
  <c r="M33" i="109"/>
  <c r="M35" i="109"/>
  <c r="M36" i="109"/>
  <c r="M37" i="109"/>
  <c r="M38" i="109"/>
  <c r="M40" i="109"/>
  <c r="I23" i="90"/>
  <c r="P19" i="109"/>
  <c r="P20" i="109"/>
  <c r="P22" i="109"/>
  <c r="P23" i="109"/>
  <c r="P24" i="109"/>
  <c r="P25" i="109"/>
  <c r="P26" i="109"/>
  <c r="P27" i="109"/>
  <c r="P28" i="109"/>
  <c r="P29" i="109"/>
  <c r="P30" i="109"/>
  <c r="P31" i="109"/>
  <c r="P32" i="109"/>
  <c r="P33" i="109"/>
  <c r="P35" i="109"/>
  <c r="P36" i="109"/>
  <c r="P37" i="109"/>
  <c r="P38" i="109"/>
  <c r="P40" i="109"/>
  <c r="H23" i="90"/>
  <c r="O19" i="109"/>
  <c r="O20" i="109"/>
  <c r="O22" i="109"/>
  <c r="O23" i="109"/>
  <c r="O24" i="109"/>
  <c r="O25" i="109"/>
  <c r="O26" i="109"/>
  <c r="O27" i="109"/>
  <c r="O28" i="109"/>
  <c r="O29" i="109"/>
  <c r="O30" i="109"/>
  <c r="O31" i="109"/>
  <c r="O32" i="109"/>
  <c r="O33" i="109"/>
  <c r="O35" i="109"/>
  <c r="O36" i="109"/>
  <c r="O37" i="109"/>
  <c r="O38" i="109"/>
  <c r="O39" i="109"/>
  <c r="O40" i="109"/>
  <c r="G23" i="90"/>
  <c r="I19" i="109"/>
  <c r="N19" i="109"/>
  <c r="I20" i="109"/>
  <c r="N20" i="109"/>
  <c r="I22" i="109"/>
  <c r="N22" i="109"/>
  <c r="I23" i="109"/>
  <c r="N23" i="109"/>
  <c r="I24" i="109"/>
  <c r="N24" i="109"/>
  <c r="I25" i="109"/>
  <c r="N25" i="109"/>
  <c r="I26" i="109"/>
  <c r="N26" i="109"/>
  <c r="I27" i="109"/>
  <c r="N27" i="109"/>
  <c r="I28" i="109"/>
  <c r="N28" i="109"/>
  <c r="I29" i="109"/>
  <c r="N29" i="109"/>
  <c r="I30" i="109"/>
  <c r="N30" i="109"/>
  <c r="I31" i="109"/>
  <c r="N31" i="109"/>
  <c r="I32" i="109"/>
  <c r="N32" i="109"/>
  <c r="I33" i="109"/>
  <c r="N33" i="109"/>
  <c r="I35" i="109"/>
  <c r="N35" i="109"/>
  <c r="I36" i="109"/>
  <c r="N36" i="109"/>
  <c r="I37" i="109"/>
  <c r="N37" i="109"/>
  <c r="N38" i="109"/>
  <c r="N40" i="109"/>
  <c r="F23" i="90"/>
  <c r="Q19" i="109"/>
  <c r="Q20" i="109"/>
  <c r="Q22" i="109"/>
  <c r="Q23" i="109"/>
  <c r="Q24" i="109"/>
  <c r="Q25" i="109"/>
  <c r="Q26" i="109"/>
  <c r="Q27" i="109"/>
  <c r="Q28" i="109"/>
  <c r="Q29" i="109"/>
  <c r="Q30" i="109"/>
  <c r="Q31" i="109"/>
  <c r="Q32" i="109"/>
  <c r="Q33" i="109"/>
  <c r="Q35" i="109"/>
  <c r="Q36" i="109"/>
  <c r="Q37" i="109"/>
  <c r="Q38" i="109"/>
  <c r="Q39" i="109"/>
  <c r="Q40" i="109"/>
  <c r="E23" i="90"/>
  <c r="C23" i="90"/>
  <c r="B23" i="90"/>
  <c r="E47" i="109"/>
  <c r="E45" i="109"/>
  <c r="L37" i="109"/>
  <c r="L33" i="109"/>
  <c r="L29" i="109"/>
  <c r="L26" i="109"/>
  <c r="L25" i="109"/>
  <c r="O12" i="109"/>
  <c r="A7" i="109"/>
  <c r="A6" i="109"/>
  <c r="A5" i="109"/>
  <c r="A4" i="109"/>
  <c r="M18" i="108"/>
  <c r="M19" i="108"/>
  <c r="M20" i="108"/>
  <c r="M21" i="108"/>
  <c r="M22" i="108"/>
  <c r="M23" i="108"/>
  <c r="M24" i="108"/>
  <c r="M25" i="108"/>
  <c r="M26" i="108"/>
  <c r="M27" i="108"/>
  <c r="M28" i="108"/>
  <c r="M29" i="108"/>
  <c r="M30" i="108"/>
  <c r="M31" i="108"/>
  <c r="M32" i="108"/>
  <c r="M33" i="108"/>
  <c r="M34" i="108"/>
  <c r="M35" i="108"/>
  <c r="M36" i="108"/>
  <c r="M37" i="108"/>
  <c r="M38" i="108"/>
  <c r="M39" i="108"/>
  <c r="M40" i="108"/>
  <c r="M41" i="108"/>
  <c r="M43" i="108"/>
  <c r="M44" i="108"/>
  <c r="M45" i="108"/>
  <c r="M46" i="108"/>
  <c r="M47" i="108"/>
  <c r="M48" i="108"/>
  <c r="M49" i="108"/>
  <c r="M50" i="108"/>
  <c r="M51" i="108"/>
  <c r="M52" i="108"/>
  <c r="M53" i="108"/>
  <c r="M55" i="108"/>
  <c r="M56" i="108"/>
  <c r="M57" i="108"/>
  <c r="M58" i="108"/>
  <c r="M59" i="108"/>
  <c r="M60" i="108"/>
  <c r="M61" i="108"/>
  <c r="M62" i="108"/>
  <c r="M63" i="108"/>
  <c r="M64" i="108"/>
  <c r="M65" i="108"/>
  <c r="M66" i="108"/>
  <c r="M67" i="108"/>
  <c r="M68" i="108"/>
  <c r="M69" i="108"/>
  <c r="M70" i="108"/>
  <c r="M71" i="108"/>
  <c r="M72" i="108"/>
  <c r="M73" i="108"/>
  <c r="M75" i="108"/>
  <c r="M76" i="108"/>
  <c r="M77" i="108"/>
  <c r="M78" i="108"/>
  <c r="M79" i="108"/>
  <c r="M80" i="108"/>
  <c r="M81" i="108"/>
  <c r="M83" i="108"/>
  <c r="M84" i="108"/>
  <c r="M86" i="108"/>
  <c r="M87" i="108"/>
  <c r="M88" i="108"/>
  <c r="M90" i="108"/>
  <c r="I22" i="90"/>
  <c r="P18" i="108"/>
  <c r="P19" i="108"/>
  <c r="P20" i="108"/>
  <c r="P21" i="108"/>
  <c r="P22" i="108"/>
  <c r="P23" i="108"/>
  <c r="P24" i="108"/>
  <c r="P25" i="108"/>
  <c r="P26" i="108"/>
  <c r="P27" i="108"/>
  <c r="P28" i="108"/>
  <c r="P29" i="108"/>
  <c r="P30" i="108"/>
  <c r="P31" i="108"/>
  <c r="P32" i="108"/>
  <c r="P33" i="108"/>
  <c r="P34" i="108"/>
  <c r="P35" i="108"/>
  <c r="P36" i="108"/>
  <c r="P37" i="108"/>
  <c r="P38" i="108"/>
  <c r="P39" i="108"/>
  <c r="P40" i="108"/>
  <c r="P41" i="108"/>
  <c r="P43" i="108"/>
  <c r="P44" i="108"/>
  <c r="P45" i="108"/>
  <c r="P46" i="108"/>
  <c r="P47" i="108"/>
  <c r="P48" i="108"/>
  <c r="P49" i="108"/>
  <c r="P50" i="108"/>
  <c r="P51" i="108"/>
  <c r="P52" i="108"/>
  <c r="P53" i="108"/>
  <c r="P55" i="108"/>
  <c r="P56" i="108"/>
  <c r="P57" i="108"/>
  <c r="P58" i="108"/>
  <c r="P59" i="108"/>
  <c r="P60" i="108"/>
  <c r="P61" i="108"/>
  <c r="P62" i="108"/>
  <c r="P63" i="108"/>
  <c r="P64" i="108"/>
  <c r="P65" i="108"/>
  <c r="P66" i="108"/>
  <c r="P67" i="108"/>
  <c r="P68" i="108"/>
  <c r="P69" i="108"/>
  <c r="P70" i="108"/>
  <c r="P71" i="108"/>
  <c r="P72" i="108"/>
  <c r="P73" i="108"/>
  <c r="P75" i="108"/>
  <c r="P76" i="108"/>
  <c r="P77" i="108"/>
  <c r="P78" i="108"/>
  <c r="P79" i="108"/>
  <c r="P80" i="108"/>
  <c r="P81" i="108"/>
  <c r="P83" i="108"/>
  <c r="P84" i="108"/>
  <c r="P86" i="108"/>
  <c r="P87" i="108"/>
  <c r="P88" i="108"/>
  <c r="P90" i="108"/>
  <c r="H22" i="90"/>
  <c r="O18" i="108"/>
  <c r="O19" i="108"/>
  <c r="O20" i="108"/>
  <c r="O21" i="108"/>
  <c r="O22" i="108"/>
  <c r="O23" i="108"/>
  <c r="O24" i="108"/>
  <c r="O25" i="108"/>
  <c r="O26" i="108"/>
  <c r="O27" i="108"/>
  <c r="O28" i="108"/>
  <c r="O29" i="108"/>
  <c r="O30" i="108"/>
  <c r="O31" i="108"/>
  <c r="O32" i="108"/>
  <c r="O33" i="108"/>
  <c r="O34" i="108"/>
  <c r="O35" i="108"/>
  <c r="O36" i="108"/>
  <c r="O37" i="108"/>
  <c r="O38" i="108"/>
  <c r="O39" i="108"/>
  <c r="O40" i="108"/>
  <c r="O41" i="108"/>
  <c r="O43" i="108"/>
  <c r="O44" i="108"/>
  <c r="O45" i="108"/>
  <c r="O46" i="108"/>
  <c r="O47" i="108"/>
  <c r="O48" i="108"/>
  <c r="O49" i="108"/>
  <c r="O50" i="108"/>
  <c r="O51" i="108"/>
  <c r="O52" i="108"/>
  <c r="O53" i="108"/>
  <c r="O55" i="108"/>
  <c r="O56" i="108"/>
  <c r="O57" i="108"/>
  <c r="O58" i="108"/>
  <c r="O59" i="108"/>
  <c r="O60" i="108"/>
  <c r="O61" i="108"/>
  <c r="O62" i="108"/>
  <c r="O63" i="108"/>
  <c r="O64" i="108"/>
  <c r="O65" i="108"/>
  <c r="O66" i="108"/>
  <c r="O67" i="108"/>
  <c r="O68" i="108"/>
  <c r="O69" i="108"/>
  <c r="O70" i="108"/>
  <c r="O71" i="108"/>
  <c r="O72" i="108"/>
  <c r="O73" i="108"/>
  <c r="O75" i="108"/>
  <c r="O76" i="108"/>
  <c r="O77" i="108"/>
  <c r="O78" i="108"/>
  <c r="O79" i="108"/>
  <c r="O80" i="108"/>
  <c r="O81" i="108"/>
  <c r="O83" i="108"/>
  <c r="O84" i="108"/>
  <c r="O86" i="108"/>
  <c r="O87" i="108"/>
  <c r="O88" i="108"/>
  <c r="O89" i="108"/>
  <c r="O90" i="108"/>
  <c r="G22" i="90"/>
  <c r="I18" i="108"/>
  <c r="N18" i="108"/>
  <c r="I19" i="108"/>
  <c r="N19" i="108"/>
  <c r="I20" i="108"/>
  <c r="N20" i="108"/>
  <c r="I21" i="108"/>
  <c r="N21" i="108"/>
  <c r="I22" i="108"/>
  <c r="N22" i="108"/>
  <c r="I23" i="108"/>
  <c r="N23" i="108"/>
  <c r="I24" i="108"/>
  <c r="N24" i="108"/>
  <c r="I25" i="108"/>
  <c r="N25" i="108"/>
  <c r="I26" i="108"/>
  <c r="N26" i="108"/>
  <c r="I27" i="108"/>
  <c r="N27" i="108"/>
  <c r="I28" i="108"/>
  <c r="N28" i="108"/>
  <c r="I29" i="108"/>
  <c r="N29" i="108"/>
  <c r="I30" i="108"/>
  <c r="N30" i="108"/>
  <c r="I31" i="108"/>
  <c r="N31" i="108"/>
  <c r="I32" i="108"/>
  <c r="N32" i="108"/>
  <c r="I33" i="108"/>
  <c r="N33" i="108"/>
  <c r="I34" i="108"/>
  <c r="N34" i="108"/>
  <c r="I35" i="108"/>
  <c r="N35" i="108"/>
  <c r="I36" i="108"/>
  <c r="N36" i="108"/>
  <c r="I37" i="108"/>
  <c r="N37" i="108"/>
  <c r="I38" i="108"/>
  <c r="N38" i="108"/>
  <c r="I39" i="108"/>
  <c r="N39" i="108"/>
  <c r="I40" i="108"/>
  <c r="N40" i="108"/>
  <c r="I41" i="108"/>
  <c r="N41" i="108"/>
  <c r="I43" i="108"/>
  <c r="N43" i="108"/>
  <c r="I44" i="108"/>
  <c r="N44" i="108"/>
  <c r="I45" i="108"/>
  <c r="N45" i="108"/>
  <c r="I46" i="108"/>
  <c r="N46" i="108"/>
  <c r="I47" i="108"/>
  <c r="N47" i="108"/>
  <c r="I48" i="108"/>
  <c r="N48" i="108"/>
  <c r="I49" i="108"/>
  <c r="N49" i="108"/>
  <c r="I50" i="108"/>
  <c r="N50" i="108"/>
  <c r="I51" i="108"/>
  <c r="N51" i="108"/>
  <c r="I52" i="108"/>
  <c r="N52" i="108"/>
  <c r="I53" i="108"/>
  <c r="N53" i="108"/>
  <c r="I55" i="108"/>
  <c r="N55" i="108"/>
  <c r="I56" i="108"/>
  <c r="N56" i="108"/>
  <c r="I57" i="108"/>
  <c r="N57" i="108"/>
  <c r="I58" i="108"/>
  <c r="N58" i="108"/>
  <c r="I59" i="108"/>
  <c r="N59" i="108"/>
  <c r="I60" i="108"/>
  <c r="N60" i="108"/>
  <c r="I61" i="108"/>
  <c r="N61" i="108"/>
  <c r="I62" i="108"/>
  <c r="N62" i="108"/>
  <c r="I63" i="108"/>
  <c r="N63" i="108"/>
  <c r="I64" i="108"/>
  <c r="N64" i="108"/>
  <c r="I65" i="108"/>
  <c r="N65" i="108"/>
  <c r="I66" i="108"/>
  <c r="N66" i="108"/>
  <c r="I67" i="108"/>
  <c r="N67" i="108"/>
  <c r="I68" i="108"/>
  <c r="N68" i="108"/>
  <c r="I69" i="108"/>
  <c r="N69" i="108"/>
  <c r="I70" i="108"/>
  <c r="N70" i="108"/>
  <c r="I71" i="108"/>
  <c r="N71" i="108"/>
  <c r="I72" i="108"/>
  <c r="N72" i="108"/>
  <c r="I73" i="108"/>
  <c r="N73" i="108"/>
  <c r="I75" i="108"/>
  <c r="N75" i="108"/>
  <c r="I76" i="108"/>
  <c r="N76" i="108"/>
  <c r="I77" i="108"/>
  <c r="N77" i="108"/>
  <c r="I78" i="108"/>
  <c r="N78" i="108"/>
  <c r="I79" i="108"/>
  <c r="N79" i="108"/>
  <c r="I80" i="108"/>
  <c r="N80" i="108"/>
  <c r="I81" i="108"/>
  <c r="N81" i="108"/>
  <c r="I83" i="108"/>
  <c r="N83" i="108"/>
  <c r="I84" i="108"/>
  <c r="N84" i="108"/>
  <c r="I86" i="108"/>
  <c r="N86" i="108"/>
  <c r="I87" i="108"/>
  <c r="N87" i="108"/>
  <c r="N88" i="108"/>
  <c r="N90" i="108"/>
  <c r="F22" i="90"/>
  <c r="Q18" i="108"/>
  <c r="Q19" i="108"/>
  <c r="Q20" i="108"/>
  <c r="Q21" i="108"/>
  <c r="Q22" i="108"/>
  <c r="Q23" i="108"/>
  <c r="Q24" i="108"/>
  <c r="Q25" i="108"/>
  <c r="Q26" i="108"/>
  <c r="Q27" i="108"/>
  <c r="Q28" i="108"/>
  <c r="Q29" i="108"/>
  <c r="Q30" i="108"/>
  <c r="Q31" i="108"/>
  <c r="Q32" i="108"/>
  <c r="Q33" i="108"/>
  <c r="Q34" i="108"/>
  <c r="Q35" i="108"/>
  <c r="Q36" i="108"/>
  <c r="Q37" i="108"/>
  <c r="Q38" i="108"/>
  <c r="Q39" i="108"/>
  <c r="Q40" i="108"/>
  <c r="Q41" i="108"/>
  <c r="Q43" i="108"/>
  <c r="Q44" i="108"/>
  <c r="Q45" i="108"/>
  <c r="Q46" i="108"/>
  <c r="Q47" i="108"/>
  <c r="Q48" i="108"/>
  <c r="Q49" i="108"/>
  <c r="Q50" i="108"/>
  <c r="Q51" i="108"/>
  <c r="Q52" i="108"/>
  <c r="Q53" i="108"/>
  <c r="Q55" i="108"/>
  <c r="Q56" i="108"/>
  <c r="Q57" i="108"/>
  <c r="Q58" i="108"/>
  <c r="Q59" i="108"/>
  <c r="Q60" i="108"/>
  <c r="Q61" i="108"/>
  <c r="Q62" i="108"/>
  <c r="Q63" i="108"/>
  <c r="Q64" i="108"/>
  <c r="Q65" i="108"/>
  <c r="Q66" i="108"/>
  <c r="Q67" i="108"/>
  <c r="Q68" i="108"/>
  <c r="Q69" i="108"/>
  <c r="Q70" i="108"/>
  <c r="Q71" i="108"/>
  <c r="Q72" i="108"/>
  <c r="Q73" i="108"/>
  <c r="Q75" i="108"/>
  <c r="Q76" i="108"/>
  <c r="Q77" i="108"/>
  <c r="Q78" i="108"/>
  <c r="Q79" i="108"/>
  <c r="Q80" i="108"/>
  <c r="Q81" i="108"/>
  <c r="Q83" i="108"/>
  <c r="Q84" i="108"/>
  <c r="Q86" i="108"/>
  <c r="Q87" i="108"/>
  <c r="Q88" i="108"/>
  <c r="Q89" i="108"/>
  <c r="Q90" i="108"/>
  <c r="E22" i="90"/>
  <c r="C22" i="90"/>
  <c r="B22" i="90"/>
  <c r="L87" i="108"/>
  <c r="L86" i="108"/>
  <c r="L83" i="108"/>
  <c r="L79" i="108"/>
  <c r="L78" i="108"/>
  <c r="L75" i="108"/>
  <c r="L71" i="108"/>
  <c r="L70" i="108"/>
  <c r="L67" i="108"/>
  <c r="L66" i="108"/>
  <c r="L63" i="108"/>
  <c r="L62" i="108"/>
  <c r="E97" i="108"/>
  <c r="E95" i="108"/>
  <c r="L58" i="108"/>
  <c r="L50" i="108"/>
  <c r="L48" i="108"/>
  <c r="L46" i="108"/>
  <c r="L38" i="108"/>
  <c r="L34" i="108"/>
  <c r="L30" i="108"/>
  <c r="L26" i="108"/>
  <c r="L24" i="108"/>
  <c r="L22" i="108"/>
  <c r="L18" i="108"/>
  <c r="O12" i="108"/>
  <c r="A7" i="108"/>
  <c r="A6" i="108"/>
  <c r="A5" i="108"/>
  <c r="A4" i="108"/>
  <c r="C21" i="90"/>
  <c r="B21" i="90"/>
  <c r="E57" i="107"/>
  <c r="E55" i="107"/>
  <c r="P47" i="107"/>
  <c r="O47" i="107"/>
  <c r="M47" i="107"/>
  <c r="I47" i="107"/>
  <c r="N47" i="107"/>
  <c r="P46" i="107"/>
  <c r="O46" i="107"/>
  <c r="M46" i="107"/>
  <c r="I46" i="107"/>
  <c r="L46" i="107"/>
  <c r="P45" i="107"/>
  <c r="O45" i="107"/>
  <c r="M45" i="107"/>
  <c r="I45" i="107"/>
  <c r="N45" i="107"/>
  <c r="P43" i="107"/>
  <c r="O43" i="107"/>
  <c r="M43" i="107"/>
  <c r="I43" i="107"/>
  <c r="N43" i="107"/>
  <c r="P42" i="107"/>
  <c r="O42" i="107"/>
  <c r="M42" i="107"/>
  <c r="I42" i="107"/>
  <c r="L42" i="107"/>
  <c r="P41" i="107"/>
  <c r="O41" i="107"/>
  <c r="M41" i="107"/>
  <c r="I41" i="107"/>
  <c r="L41" i="107"/>
  <c r="P40" i="107"/>
  <c r="O40" i="107"/>
  <c r="M40" i="107"/>
  <c r="I40" i="107"/>
  <c r="L40" i="107"/>
  <c r="N40" i="107"/>
  <c r="P39" i="107"/>
  <c r="O39" i="107"/>
  <c r="M39" i="107"/>
  <c r="I39" i="107"/>
  <c r="N39" i="107"/>
  <c r="P37" i="107"/>
  <c r="O37" i="107"/>
  <c r="M37" i="107"/>
  <c r="I37" i="107"/>
  <c r="L37" i="107"/>
  <c r="P36" i="107"/>
  <c r="O36" i="107"/>
  <c r="M36" i="107"/>
  <c r="I36" i="107"/>
  <c r="N36" i="107"/>
  <c r="P35" i="107"/>
  <c r="O35" i="107"/>
  <c r="M35" i="107"/>
  <c r="I35" i="107"/>
  <c r="N35" i="107"/>
  <c r="P34" i="107"/>
  <c r="O34" i="107"/>
  <c r="M34" i="107"/>
  <c r="I34" i="107"/>
  <c r="L34" i="107"/>
  <c r="P33" i="107"/>
  <c r="O33" i="107"/>
  <c r="M33" i="107"/>
  <c r="I33" i="107"/>
  <c r="L33" i="107"/>
  <c r="N33" i="107"/>
  <c r="P32" i="107"/>
  <c r="O32" i="107"/>
  <c r="M32" i="107"/>
  <c r="I32" i="107"/>
  <c r="N32" i="107"/>
  <c r="P31" i="107"/>
  <c r="O31" i="107"/>
  <c r="M31" i="107"/>
  <c r="I31" i="107"/>
  <c r="N31" i="107"/>
  <c r="P30" i="107"/>
  <c r="O30" i="107"/>
  <c r="M30" i="107"/>
  <c r="I30" i="107"/>
  <c r="L30" i="107"/>
  <c r="P29" i="107"/>
  <c r="O29" i="107"/>
  <c r="M29" i="107"/>
  <c r="I29" i="107"/>
  <c r="N29" i="107"/>
  <c r="P28" i="107"/>
  <c r="O28" i="107"/>
  <c r="M28" i="107"/>
  <c r="I28" i="107"/>
  <c r="N28" i="107"/>
  <c r="P27" i="107"/>
  <c r="O27" i="107"/>
  <c r="M27" i="107"/>
  <c r="I27" i="107"/>
  <c r="N27" i="107"/>
  <c r="P26" i="107"/>
  <c r="O26" i="107"/>
  <c r="M26" i="107"/>
  <c r="I26" i="107"/>
  <c r="L26" i="107"/>
  <c r="P25" i="107"/>
  <c r="O25" i="107"/>
  <c r="M25" i="107"/>
  <c r="I25" i="107"/>
  <c r="N25" i="107"/>
  <c r="P24" i="107"/>
  <c r="O24" i="107"/>
  <c r="M24" i="107"/>
  <c r="I24" i="107"/>
  <c r="N24" i="107"/>
  <c r="P23" i="107"/>
  <c r="O23" i="107"/>
  <c r="M23" i="107"/>
  <c r="I23" i="107"/>
  <c r="N23" i="107"/>
  <c r="P22" i="107"/>
  <c r="O22" i="107"/>
  <c r="M22" i="107"/>
  <c r="I22" i="107"/>
  <c r="L22" i="107"/>
  <c r="P21" i="107"/>
  <c r="O21" i="107"/>
  <c r="M21" i="107"/>
  <c r="I21" i="107"/>
  <c r="L21" i="107"/>
  <c r="P20" i="107"/>
  <c r="O20" i="107"/>
  <c r="M20" i="107"/>
  <c r="I20" i="107"/>
  <c r="N20" i="107"/>
  <c r="P19" i="107"/>
  <c r="O19" i="107"/>
  <c r="M19" i="107"/>
  <c r="I19" i="107"/>
  <c r="N19" i="107"/>
  <c r="O12" i="107"/>
  <c r="A7" i="107"/>
  <c r="A6" i="107"/>
  <c r="A5" i="107"/>
  <c r="A4" i="107"/>
  <c r="M19" i="105"/>
  <c r="M20" i="105"/>
  <c r="M21" i="105"/>
  <c r="M22" i="105"/>
  <c r="M23" i="105"/>
  <c r="M24" i="105"/>
  <c r="M25" i="105"/>
  <c r="M26" i="105"/>
  <c r="M27" i="105"/>
  <c r="M28" i="105"/>
  <c r="M29" i="105"/>
  <c r="M30" i="105"/>
  <c r="M31" i="105"/>
  <c r="M32" i="105"/>
  <c r="M33" i="105"/>
  <c r="M34" i="105"/>
  <c r="M35" i="105"/>
  <c r="M36" i="105"/>
  <c r="M37" i="105"/>
  <c r="M38" i="105"/>
  <c r="M41" i="105"/>
  <c r="M42" i="105"/>
  <c r="M44" i="105"/>
  <c r="M45" i="105"/>
  <c r="M46" i="105"/>
  <c r="M47" i="105"/>
  <c r="M48" i="105"/>
  <c r="M49" i="105"/>
  <c r="M51" i="105"/>
  <c r="M52" i="105"/>
  <c r="M53" i="105"/>
  <c r="M54" i="105"/>
  <c r="M55" i="105"/>
  <c r="M56" i="105"/>
  <c r="M58" i="105"/>
  <c r="M59" i="105"/>
  <c r="M60" i="105"/>
  <c r="M61" i="105"/>
  <c r="M63" i="105"/>
  <c r="M64" i="105"/>
  <c r="M65" i="105"/>
  <c r="M66" i="105"/>
  <c r="M68" i="105"/>
  <c r="M69" i="105"/>
  <c r="M70" i="105"/>
  <c r="M71" i="105"/>
  <c r="M73" i="105"/>
  <c r="M74" i="105"/>
  <c r="M75" i="105"/>
  <c r="M76" i="105"/>
  <c r="M78" i="105"/>
  <c r="M79" i="105"/>
  <c r="M80" i="105"/>
  <c r="M81" i="105"/>
  <c r="M83" i="105"/>
  <c r="M84" i="105"/>
  <c r="M85" i="105"/>
  <c r="M86" i="105"/>
  <c r="M87" i="105"/>
  <c r="M89" i="105"/>
  <c r="M90" i="105"/>
  <c r="M91" i="105"/>
  <c r="M92" i="105"/>
  <c r="M93" i="105"/>
  <c r="M94" i="105"/>
  <c r="M95" i="105"/>
  <c r="M96" i="105"/>
  <c r="M97" i="105"/>
  <c r="M98" i="105"/>
  <c r="M99" i="105"/>
  <c r="M100" i="105"/>
  <c r="M101" i="105"/>
  <c r="M102" i="105"/>
  <c r="M103" i="105"/>
  <c r="M104" i="105"/>
  <c r="M105" i="105"/>
  <c r="M106" i="105"/>
  <c r="M107" i="105"/>
  <c r="M108" i="105"/>
  <c r="M109" i="105"/>
  <c r="M110" i="105"/>
  <c r="M111" i="105"/>
  <c r="M112" i="105"/>
  <c r="M113" i="105"/>
  <c r="M114" i="105"/>
  <c r="M115" i="105"/>
  <c r="M116" i="105"/>
  <c r="M117" i="105"/>
  <c r="M118" i="105"/>
  <c r="M119" i="105"/>
  <c r="M120" i="105"/>
  <c r="M121" i="105"/>
  <c r="M123" i="105"/>
  <c r="I20" i="90"/>
  <c r="P19" i="105"/>
  <c r="P20" i="105"/>
  <c r="P21" i="105"/>
  <c r="P22" i="105"/>
  <c r="P23" i="105"/>
  <c r="P24" i="105"/>
  <c r="P25" i="105"/>
  <c r="P26" i="105"/>
  <c r="P27" i="105"/>
  <c r="P28" i="105"/>
  <c r="P29" i="105"/>
  <c r="P30" i="105"/>
  <c r="P31" i="105"/>
  <c r="P32" i="105"/>
  <c r="P33" i="105"/>
  <c r="P34" i="105"/>
  <c r="P35" i="105"/>
  <c r="P36" i="105"/>
  <c r="P37" i="105"/>
  <c r="P38" i="105"/>
  <c r="P41" i="105"/>
  <c r="P42" i="105"/>
  <c r="P44" i="105"/>
  <c r="P45" i="105"/>
  <c r="P46" i="105"/>
  <c r="P47" i="105"/>
  <c r="P48" i="105"/>
  <c r="P49" i="105"/>
  <c r="P51" i="105"/>
  <c r="P52" i="105"/>
  <c r="P53" i="105"/>
  <c r="P54" i="105"/>
  <c r="P55" i="105"/>
  <c r="P56" i="105"/>
  <c r="P58" i="105"/>
  <c r="P59" i="105"/>
  <c r="P60" i="105"/>
  <c r="P61" i="105"/>
  <c r="P63" i="105"/>
  <c r="P64" i="105"/>
  <c r="P65" i="105"/>
  <c r="P66" i="105"/>
  <c r="P68" i="105"/>
  <c r="P69" i="105"/>
  <c r="P70" i="105"/>
  <c r="P71" i="105"/>
  <c r="P73" i="105"/>
  <c r="P74" i="105"/>
  <c r="P75" i="105"/>
  <c r="P76" i="105"/>
  <c r="P78" i="105"/>
  <c r="P79" i="105"/>
  <c r="P80" i="105"/>
  <c r="P81" i="105"/>
  <c r="P83" i="105"/>
  <c r="P84" i="105"/>
  <c r="P85" i="105"/>
  <c r="P86" i="105"/>
  <c r="P87" i="105"/>
  <c r="P89" i="105"/>
  <c r="P90" i="105"/>
  <c r="P91" i="105"/>
  <c r="P92" i="105"/>
  <c r="P93" i="105"/>
  <c r="P94" i="105"/>
  <c r="P95" i="105"/>
  <c r="P96" i="105"/>
  <c r="P97" i="105"/>
  <c r="P98" i="105"/>
  <c r="P99" i="105"/>
  <c r="P100" i="105"/>
  <c r="P101" i="105"/>
  <c r="P102" i="105"/>
  <c r="P103" i="105"/>
  <c r="P104" i="105"/>
  <c r="P105" i="105"/>
  <c r="P106" i="105"/>
  <c r="P107" i="105"/>
  <c r="P108" i="105"/>
  <c r="P109" i="105"/>
  <c r="P110" i="105"/>
  <c r="P111" i="105"/>
  <c r="P112" i="105"/>
  <c r="P113" i="105"/>
  <c r="P114" i="105"/>
  <c r="P115" i="105"/>
  <c r="P116" i="105"/>
  <c r="P117" i="105"/>
  <c r="P118" i="105"/>
  <c r="P119" i="105"/>
  <c r="P120" i="105"/>
  <c r="P121" i="105"/>
  <c r="P123" i="105"/>
  <c r="H20" i="90"/>
  <c r="O19" i="105"/>
  <c r="O20" i="105"/>
  <c r="O21" i="105"/>
  <c r="O22" i="105"/>
  <c r="O23" i="105"/>
  <c r="O24" i="105"/>
  <c r="O25" i="105"/>
  <c r="O26" i="105"/>
  <c r="O27" i="105"/>
  <c r="O28" i="105"/>
  <c r="O29" i="105"/>
  <c r="O30" i="105"/>
  <c r="O31" i="105"/>
  <c r="O32" i="105"/>
  <c r="O33" i="105"/>
  <c r="O34" i="105"/>
  <c r="O35" i="105"/>
  <c r="O36" i="105"/>
  <c r="O37" i="105"/>
  <c r="O38" i="105"/>
  <c r="O41" i="105"/>
  <c r="O42" i="105"/>
  <c r="O44" i="105"/>
  <c r="O45" i="105"/>
  <c r="O46" i="105"/>
  <c r="O47" i="105"/>
  <c r="O48" i="105"/>
  <c r="O49" i="105"/>
  <c r="O51" i="105"/>
  <c r="O52" i="105"/>
  <c r="O53" i="105"/>
  <c r="O54" i="105"/>
  <c r="O55" i="105"/>
  <c r="O56" i="105"/>
  <c r="O58" i="105"/>
  <c r="O59" i="105"/>
  <c r="O60" i="105"/>
  <c r="O61" i="105"/>
  <c r="O63" i="105"/>
  <c r="O64" i="105"/>
  <c r="O65" i="105"/>
  <c r="O66" i="105"/>
  <c r="O68" i="105"/>
  <c r="O69" i="105"/>
  <c r="O70" i="105"/>
  <c r="O71" i="105"/>
  <c r="O73" i="105"/>
  <c r="O74" i="105"/>
  <c r="O75" i="105"/>
  <c r="O76" i="105"/>
  <c r="O78" i="105"/>
  <c r="O79" i="105"/>
  <c r="O80" i="105"/>
  <c r="O81" i="105"/>
  <c r="O83" i="105"/>
  <c r="O84" i="105"/>
  <c r="O85" i="105"/>
  <c r="O86" i="105"/>
  <c r="O87" i="105"/>
  <c r="O89" i="105"/>
  <c r="O90" i="105"/>
  <c r="O91" i="105"/>
  <c r="O92" i="105"/>
  <c r="O93" i="105"/>
  <c r="O94" i="105"/>
  <c r="O95" i="105"/>
  <c r="O96" i="105"/>
  <c r="O97" i="105"/>
  <c r="O98" i="105"/>
  <c r="O99" i="105"/>
  <c r="O100" i="105"/>
  <c r="O101" i="105"/>
  <c r="O102" i="105"/>
  <c r="O103" i="105"/>
  <c r="O104" i="105"/>
  <c r="O105" i="105"/>
  <c r="O106" i="105"/>
  <c r="O107" i="105"/>
  <c r="O108" i="105"/>
  <c r="O109" i="105"/>
  <c r="O110" i="105"/>
  <c r="O111" i="105"/>
  <c r="O112" i="105"/>
  <c r="O113" i="105"/>
  <c r="O114" i="105"/>
  <c r="O115" i="105"/>
  <c r="O116" i="105"/>
  <c r="O117" i="105"/>
  <c r="O118" i="105"/>
  <c r="O119" i="105"/>
  <c r="O120" i="105"/>
  <c r="O121" i="105"/>
  <c r="O122" i="105"/>
  <c r="O123" i="105"/>
  <c r="G20" i="90"/>
  <c r="I19" i="105"/>
  <c r="N19" i="105"/>
  <c r="I20" i="105"/>
  <c r="N20" i="105"/>
  <c r="I21" i="105"/>
  <c r="N21" i="105"/>
  <c r="I22" i="105"/>
  <c r="N22" i="105"/>
  <c r="I23" i="105"/>
  <c r="N23" i="105"/>
  <c r="I24" i="105"/>
  <c r="N24" i="105"/>
  <c r="I25" i="105"/>
  <c r="N25" i="105"/>
  <c r="I26" i="105"/>
  <c r="N26" i="105"/>
  <c r="I27" i="105"/>
  <c r="N27" i="105"/>
  <c r="I28" i="105"/>
  <c r="N28" i="105"/>
  <c r="I29" i="105"/>
  <c r="N29" i="105"/>
  <c r="I30" i="105"/>
  <c r="N30" i="105"/>
  <c r="I31" i="105"/>
  <c r="N31" i="105"/>
  <c r="I32" i="105"/>
  <c r="N32" i="105"/>
  <c r="I33" i="105"/>
  <c r="N33" i="105"/>
  <c r="I34" i="105"/>
  <c r="N34" i="105"/>
  <c r="I35" i="105"/>
  <c r="N35" i="105"/>
  <c r="I36" i="105"/>
  <c r="N36" i="105"/>
  <c r="I37" i="105"/>
  <c r="N37" i="105"/>
  <c r="I38" i="105"/>
  <c r="N38" i="105"/>
  <c r="I41" i="105"/>
  <c r="N41" i="105"/>
  <c r="I42" i="105"/>
  <c r="N42" i="105"/>
  <c r="I44" i="105"/>
  <c r="N44" i="105"/>
  <c r="I45" i="105"/>
  <c r="N45" i="105"/>
  <c r="I46" i="105"/>
  <c r="N46" i="105"/>
  <c r="I47" i="105"/>
  <c r="N47" i="105"/>
  <c r="I48" i="105"/>
  <c r="N48" i="105"/>
  <c r="I49" i="105"/>
  <c r="N49" i="105"/>
  <c r="I51" i="105"/>
  <c r="N51" i="105"/>
  <c r="I52" i="105"/>
  <c r="N52" i="105"/>
  <c r="I53" i="105"/>
  <c r="N53" i="105"/>
  <c r="I54" i="105"/>
  <c r="N54" i="105"/>
  <c r="I55" i="105"/>
  <c r="N55" i="105"/>
  <c r="I56" i="105"/>
  <c r="N56" i="105"/>
  <c r="I58" i="105"/>
  <c r="N58" i="105"/>
  <c r="I59" i="105"/>
  <c r="N59" i="105"/>
  <c r="I60" i="105"/>
  <c r="N60" i="105"/>
  <c r="I61" i="105"/>
  <c r="N61" i="105"/>
  <c r="I63" i="105"/>
  <c r="N63" i="105"/>
  <c r="I64" i="105"/>
  <c r="N64" i="105"/>
  <c r="I65" i="105"/>
  <c r="N65" i="105"/>
  <c r="I66" i="105"/>
  <c r="N66" i="105"/>
  <c r="I68" i="105"/>
  <c r="N68" i="105"/>
  <c r="I69" i="105"/>
  <c r="N69" i="105"/>
  <c r="I70" i="105"/>
  <c r="N70" i="105"/>
  <c r="I71" i="105"/>
  <c r="N71" i="105"/>
  <c r="I73" i="105"/>
  <c r="N73" i="105"/>
  <c r="I74" i="105"/>
  <c r="N74" i="105"/>
  <c r="I75" i="105"/>
  <c r="N75" i="105"/>
  <c r="I76" i="105"/>
  <c r="N76" i="105"/>
  <c r="I78" i="105"/>
  <c r="N78" i="105"/>
  <c r="I79" i="105"/>
  <c r="N79" i="105"/>
  <c r="I80" i="105"/>
  <c r="N80" i="105"/>
  <c r="I81" i="105"/>
  <c r="N81" i="105"/>
  <c r="I83" i="105"/>
  <c r="N83" i="105"/>
  <c r="I84" i="105"/>
  <c r="N84" i="105"/>
  <c r="I85" i="105"/>
  <c r="N85" i="105"/>
  <c r="I86" i="105"/>
  <c r="N86" i="105"/>
  <c r="I87" i="105"/>
  <c r="N87" i="105"/>
  <c r="I89" i="105"/>
  <c r="N89" i="105"/>
  <c r="I90" i="105"/>
  <c r="N90" i="105"/>
  <c r="I91" i="105"/>
  <c r="N91" i="105"/>
  <c r="I92" i="105"/>
  <c r="N92" i="105"/>
  <c r="I93" i="105"/>
  <c r="N93" i="105"/>
  <c r="I94" i="105"/>
  <c r="N94" i="105"/>
  <c r="I95" i="105"/>
  <c r="N95" i="105"/>
  <c r="I96" i="105"/>
  <c r="N96" i="105"/>
  <c r="I97" i="105"/>
  <c r="N97" i="105"/>
  <c r="I98" i="105"/>
  <c r="N98" i="105"/>
  <c r="I99" i="105"/>
  <c r="N99" i="105"/>
  <c r="I100" i="105"/>
  <c r="N100" i="105"/>
  <c r="I101" i="105"/>
  <c r="N101" i="105"/>
  <c r="I102" i="105"/>
  <c r="N102" i="105"/>
  <c r="I103" i="105"/>
  <c r="N103" i="105"/>
  <c r="I104" i="105"/>
  <c r="N104" i="105"/>
  <c r="I105" i="105"/>
  <c r="N105" i="105"/>
  <c r="I106" i="105"/>
  <c r="N106" i="105"/>
  <c r="I107" i="105"/>
  <c r="N107" i="105"/>
  <c r="I108" i="105"/>
  <c r="N108" i="105"/>
  <c r="I109" i="105"/>
  <c r="N109" i="105"/>
  <c r="I110" i="105"/>
  <c r="N110" i="105"/>
  <c r="I111" i="105"/>
  <c r="N111" i="105"/>
  <c r="I112" i="105"/>
  <c r="N112" i="105"/>
  <c r="I113" i="105"/>
  <c r="N113" i="105"/>
  <c r="I114" i="105"/>
  <c r="N114" i="105"/>
  <c r="I115" i="105"/>
  <c r="N115" i="105"/>
  <c r="I116" i="105"/>
  <c r="N116" i="105"/>
  <c r="I117" i="105"/>
  <c r="N117" i="105"/>
  <c r="I118" i="105"/>
  <c r="N118" i="105"/>
  <c r="I119" i="105"/>
  <c r="N119" i="105"/>
  <c r="I120" i="105"/>
  <c r="N120" i="105"/>
  <c r="N121" i="105"/>
  <c r="N123" i="105"/>
  <c r="F20" i="90"/>
  <c r="Q19" i="105"/>
  <c r="Q20" i="105"/>
  <c r="Q21" i="105"/>
  <c r="Q22" i="105"/>
  <c r="Q23" i="105"/>
  <c r="Q24" i="105"/>
  <c r="Q25" i="105"/>
  <c r="Q26" i="105"/>
  <c r="Q27" i="105"/>
  <c r="Q28" i="105"/>
  <c r="Q29" i="105"/>
  <c r="Q30" i="105"/>
  <c r="Q31" i="105"/>
  <c r="Q32" i="105"/>
  <c r="Q33" i="105"/>
  <c r="Q34" i="105"/>
  <c r="Q35" i="105"/>
  <c r="Q36" i="105"/>
  <c r="Q37" i="105"/>
  <c r="Q38" i="105"/>
  <c r="Q41" i="105"/>
  <c r="Q42" i="105"/>
  <c r="Q44" i="105"/>
  <c r="Q45" i="105"/>
  <c r="Q46" i="105"/>
  <c r="Q47" i="105"/>
  <c r="Q48" i="105"/>
  <c r="Q49" i="105"/>
  <c r="Q51" i="105"/>
  <c r="Q52" i="105"/>
  <c r="Q53" i="105"/>
  <c r="Q54" i="105"/>
  <c r="Q55" i="105"/>
  <c r="Q56" i="105"/>
  <c r="Q58" i="105"/>
  <c r="Q59" i="105"/>
  <c r="Q60" i="105"/>
  <c r="Q61" i="105"/>
  <c r="Q63" i="105"/>
  <c r="Q64" i="105"/>
  <c r="Q65" i="105"/>
  <c r="Q66" i="105"/>
  <c r="Q68" i="105"/>
  <c r="Q69" i="105"/>
  <c r="Q70" i="105"/>
  <c r="Q71" i="105"/>
  <c r="Q73" i="105"/>
  <c r="Q74" i="105"/>
  <c r="Q75" i="105"/>
  <c r="Q76" i="105"/>
  <c r="Q78" i="105"/>
  <c r="Q79" i="105"/>
  <c r="Q80" i="105"/>
  <c r="Q81" i="105"/>
  <c r="Q83" i="105"/>
  <c r="Q84" i="105"/>
  <c r="Q85" i="105"/>
  <c r="Q86" i="105"/>
  <c r="Q87" i="105"/>
  <c r="Q89" i="105"/>
  <c r="Q90" i="105"/>
  <c r="Q91" i="105"/>
  <c r="Q92" i="105"/>
  <c r="Q93" i="105"/>
  <c r="Q94" i="105"/>
  <c r="Q95" i="105"/>
  <c r="Q96" i="105"/>
  <c r="Q97" i="105"/>
  <c r="Q98" i="105"/>
  <c r="Q99" i="105"/>
  <c r="Q100" i="105"/>
  <c r="Q101" i="105"/>
  <c r="Q102" i="105"/>
  <c r="Q103" i="105"/>
  <c r="Q104" i="105"/>
  <c r="Q105" i="105"/>
  <c r="Q106" i="105"/>
  <c r="Q107" i="105"/>
  <c r="Q108" i="105"/>
  <c r="Q109" i="105"/>
  <c r="Q110" i="105"/>
  <c r="Q111" i="105"/>
  <c r="Q112" i="105"/>
  <c r="Q113" i="105"/>
  <c r="Q114" i="105"/>
  <c r="Q115" i="105"/>
  <c r="Q116" i="105"/>
  <c r="Q117" i="105"/>
  <c r="Q118" i="105"/>
  <c r="Q119" i="105"/>
  <c r="Q120" i="105"/>
  <c r="Q121" i="105"/>
  <c r="Q122" i="105"/>
  <c r="Q123" i="105"/>
  <c r="E20" i="90"/>
  <c r="C20" i="90"/>
  <c r="B20" i="90"/>
  <c r="L44" i="105"/>
  <c r="L42" i="105"/>
  <c r="L36" i="105"/>
  <c r="L35" i="105"/>
  <c r="L34" i="105"/>
  <c r="L31" i="105"/>
  <c r="L30" i="105"/>
  <c r="L28" i="105"/>
  <c r="L27" i="105"/>
  <c r="L26" i="105"/>
  <c r="L24" i="105"/>
  <c r="L23" i="105"/>
  <c r="L22" i="105"/>
  <c r="L83" i="105"/>
  <c r="L79" i="105"/>
  <c r="L78" i="105"/>
  <c r="L75" i="105"/>
  <c r="L74" i="105"/>
  <c r="L71" i="105"/>
  <c r="L70" i="105"/>
  <c r="L69" i="105"/>
  <c r="L63" i="105"/>
  <c r="L61" i="105"/>
  <c r="L59" i="105"/>
  <c r="L55" i="105"/>
  <c r="L51" i="105"/>
  <c r="E68" i="106"/>
  <c r="E66" i="106"/>
  <c r="L58" i="106"/>
  <c r="L57" i="106"/>
  <c r="L54" i="106"/>
  <c r="L53" i="106"/>
  <c r="L50" i="106"/>
  <c r="L49" i="106"/>
  <c r="L46" i="106"/>
  <c r="L45" i="106"/>
  <c r="L42" i="106"/>
  <c r="L38" i="106"/>
  <c r="L37" i="106"/>
  <c r="L34" i="106"/>
  <c r="L33" i="106"/>
  <c r="L30" i="106"/>
  <c r="L29" i="106"/>
  <c r="L26" i="106"/>
  <c r="L25" i="106"/>
  <c r="L22" i="106"/>
  <c r="L21" i="106"/>
  <c r="L18" i="106"/>
  <c r="O12" i="106"/>
  <c r="A7" i="106"/>
  <c r="A6" i="106"/>
  <c r="A5" i="106"/>
  <c r="A4" i="106"/>
  <c r="I32" i="120"/>
  <c r="H11" i="120"/>
  <c r="O11" i="124"/>
  <c r="N80" i="123"/>
  <c r="N82" i="123"/>
  <c r="F21" i="120"/>
  <c r="Q80" i="123"/>
  <c r="Q82" i="123"/>
  <c r="O82" i="123"/>
  <c r="G21" i="120"/>
  <c r="N79" i="121"/>
  <c r="N81" i="121"/>
  <c r="F19" i="120"/>
  <c r="Q79" i="121"/>
  <c r="Q81" i="121"/>
  <c r="O11" i="122"/>
  <c r="N66" i="119"/>
  <c r="N68" i="119"/>
  <c r="F18" i="120"/>
  <c r="Q22" i="119"/>
  <c r="Q66" i="119"/>
  <c r="Q68" i="119"/>
  <c r="O81" i="121"/>
  <c r="G19" i="120"/>
  <c r="O68" i="119"/>
  <c r="G18" i="120"/>
  <c r="O11" i="118"/>
  <c r="L24" i="116"/>
  <c r="L40" i="116"/>
  <c r="L48" i="116"/>
  <c r="L64" i="116"/>
  <c r="L20" i="116"/>
  <c r="L44" i="116"/>
  <c r="L60" i="116"/>
  <c r="O11" i="117"/>
  <c r="L48" i="115"/>
  <c r="L44" i="115"/>
  <c r="L24" i="115"/>
  <c r="L32" i="115"/>
  <c r="L53" i="115"/>
  <c r="L56" i="115"/>
  <c r="L66" i="115"/>
  <c r="L68" i="115"/>
  <c r="L27" i="116"/>
  <c r="L31" i="116"/>
  <c r="L35" i="116"/>
  <c r="L39" i="116"/>
  <c r="L43" i="116"/>
  <c r="L47" i="116"/>
  <c r="L63" i="116"/>
  <c r="L20" i="114"/>
  <c r="L24" i="114"/>
  <c r="L28" i="114"/>
  <c r="L32" i="114"/>
  <c r="L36" i="114"/>
  <c r="L23" i="115"/>
  <c r="L35" i="115"/>
  <c r="L59" i="115"/>
  <c r="L43" i="115"/>
  <c r="L47" i="115"/>
  <c r="L51" i="115"/>
  <c r="L55" i="115"/>
  <c r="L63" i="115"/>
  <c r="L22" i="113"/>
  <c r="L18" i="113"/>
  <c r="L26" i="113"/>
  <c r="L19" i="114"/>
  <c r="L23" i="114"/>
  <c r="L27" i="114"/>
  <c r="L31" i="114"/>
  <c r="L35" i="114"/>
  <c r="L24" i="112"/>
  <c r="L20" i="112"/>
  <c r="L19" i="113"/>
  <c r="L23" i="113"/>
  <c r="L24" i="110"/>
  <c r="L29" i="110"/>
  <c r="L21" i="110"/>
  <c r="L32" i="110"/>
  <c r="L20" i="110"/>
  <c r="L25" i="110"/>
  <c r="L28" i="110"/>
  <c r="L33" i="110"/>
  <c r="L19" i="112"/>
  <c r="L24" i="111"/>
  <c r="L28" i="111"/>
  <c r="L32" i="111"/>
  <c r="L44" i="111"/>
  <c r="L48" i="111"/>
  <c r="L20" i="111"/>
  <c r="L40" i="111"/>
  <c r="L19" i="111"/>
  <c r="L23" i="111"/>
  <c r="L27" i="111"/>
  <c r="L31" i="111"/>
  <c r="L35" i="111"/>
  <c r="L39" i="111"/>
  <c r="L43" i="111"/>
  <c r="L47" i="111"/>
  <c r="L56" i="106"/>
  <c r="L20" i="106"/>
  <c r="L24" i="106"/>
  <c r="L28" i="106"/>
  <c r="L32" i="106"/>
  <c r="L36" i="106"/>
  <c r="L40" i="106"/>
  <c r="L44" i="106"/>
  <c r="L48" i="106"/>
  <c r="L52" i="106"/>
  <c r="L19" i="110"/>
  <c r="L23" i="110"/>
  <c r="L27" i="110"/>
  <c r="L31" i="110"/>
  <c r="L22" i="109"/>
  <c r="L30" i="109"/>
  <c r="L20" i="109"/>
  <c r="L24" i="109"/>
  <c r="L28" i="109"/>
  <c r="L32" i="109"/>
  <c r="L36" i="109"/>
  <c r="L19" i="109"/>
  <c r="L23" i="109"/>
  <c r="L27" i="109"/>
  <c r="L31" i="109"/>
  <c r="L35" i="109"/>
  <c r="L32" i="108"/>
  <c r="L21" i="108"/>
  <c r="L37" i="108"/>
  <c r="L45" i="108"/>
  <c r="L56" i="108"/>
  <c r="L29" i="108"/>
  <c r="L40" i="108"/>
  <c r="L53" i="108"/>
  <c r="L20" i="108"/>
  <c r="L25" i="108"/>
  <c r="L36" i="108"/>
  <c r="L41" i="108"/>
  <c r="L52" i="108"/>
  <c r="L57" i="108"/>
  <c r="L61" i="108"/>
  <c r="L65" i="108"/>
  <c r="L69" i="108"/>
  <c r="L73" i="108"/>
  <c r="L77" i="108"/>
  <c r="L81" i="108"/>
  <c r="L28" i="108"/>
  <c r="L33" i="108"/>
  <c r="L44" i="108"/>
  <c r="L49" i="108"/>
  <c r="L60" i="108"/>
  <c r="L64" i="108"/>
  <c r="L68" i="108"/>
  <c r="L72" i="108"/>
  <c r="L76" i="108"/>
  <c r="L80" i="108"/>
  <c r="L84" i="108"/>
  <c r="L19" i="108"/>
  <c r="L23" i="108"/>
  <c r="L27" i="108"/>
  <c r="L31" i="108"/>
  <c r="L35" i="108"/>
  <c r="L39" i="108"/>
  <c r="L43" i="108"/>
  <c r="L47" i="108"/>
  <c r="L51" i="108"/>
  <c r="L55" i="108"/>
  <c r="L59" i="108"/>
  <c r="N26" i="107"/>
  <c r="L36" i="107"/>
  <c r="L28" i="107"/>
  <c r="Q29" i="107"/>
  <c r="L45" i="107"/>
  <c r="Q23" i="107"/>
  <c r="Q24" i="107"/>
  <c r="L25" i="107"/>
  <c r="N22" i="107"/>
  <c r="Q22" i="107"/>
  <c r="L24" i="107"/>
  <c r="Q25" i="107"/>
  <c r="L29" i="107"/>
  <c r="Q35" i="107"/>
  <c r="Q36" i="107"/>
  <c r="N37" i="107"/>
  <c r="Q37" i="107"/>
  <c r="N41" i="107"/>
  <c r="Q41" i="107"/>
  <c r="N34" i="107"/>
  <c r="Q45" i="107"/>
  <c r="Q47" i="107"/>
  <c r="L20" i="107"/>
  <c r="N30" i="107"/>
  <c r="Q30" i="107"/>
  <c r="L32" i="107"/>
  <c r="Q33" i="107"/>
  <c r="N42" i="107"/>
  <c r="Q42" i="107"/>
  <c r="N46" i="107"/>
  <c r="Q46" i="107"/>
  <c r="P48" i="107"/>
  <c r="P50" i="107"/>
  <c r="H21" i="90"/>
  <c r="O48" i="107"/>
  <c r="O49" i="107"/>
  <c r="Q49" i="107"/>
  <c r="Q26" i="107"/>
  <c r="M48" i="107"/>
  <c r="M50" i="107"/>
  <c r="I21" i="90"/>
  <c r="Q19" i="107"/>
  <c r="Q20" i="107"/>
  <c r="Q31" i="107"/>
  <c r="Q32" i="107"/>
  <c r="Q34" i="107"/>
  <c r="Q39" i="107"/>
  <c r="Q40" i="107"/>
  <c r="Q27" i="107"/>
  <c r="Q28" i="107"/>
  <c r="Q43" i="107"/>
  <c r="L19" i="107"/>
  <c r="N21" i="107"/>
  <c r="Q21" i="107"/>
  <c r="L23" i="107"/>
  <c r="L27" i="107"/>
  <c r="L31" i="107"/>
  <c r="L35" i="107"/>
  <c r="L39" i="107"/>
  <c r="L43" i="107"/>
  <c r="L47" i="107"/>
  <c r="L53" i="105"/>
  <c r="L20" i="105"/>
  <c r="L32" i="105"/>
  <c r="L58" i="105"/>
  <c r="L38" i="105"/>
  <c r="L49" i="105"/>
  <c r="L54" i="105"/>
  <c r="L65" i="105"/>
  <c r="L66" i="105"/>
  <c r="L73" i="105"/>
  <c r="L81" i="105"/>
  <c r="L21" i="105"/>
  <c r="L25" i="105"/>
  <c r="L29" i="105"/>
  <c r="L33" i="105"/>
  <c r="L37" i="105"/>
  <c r="L41" i="105"/>
  <c r="L48" i="105"/>
  <c r="L52" i="105"/>
  <c r="L56" i="105"/>
  <c r="L60" i="105"/>
  <c r="L64" i="105"/>
  <c r="L68" i="105"/>
  <c r="L76" i="105"/>
  <c r="L80" i="105"/>
  <c r="L35" i="106"/>
  <c r="L55" i="106"/>
  <c r="L19" i="106"/>
  <c r="L23" i="106"/>
  <c r="L27" i="106"/>
  <c r="L31" i="106"/>
  <c r="L39" i="106"/>
  <c r="L43" i="106"/>
  <c r="L47" i="106"/>
  <c r="L51" i="106"/>
  <c r="C19" i="90"/>
  <c r="B19" i="90"/>
  <c r="G32" i="120"/>
  <c r="O11" i="123"/>
  <c r="E21" i="120"/>
  <c r="F32" i="120"/>
  <c r="E36" i="120"/>
  <c r="O11" i="121"/>
  <c r="E19" i="120"/>
  <c r="O11" i="119"/>
  <c r="E18" i="120"/>
  <c r="O11" i="115"/>
  <c r="O11" i="116"/>
  <c r="O11" i="114"/>
  <c r="O11" i="113"/>
  <c r="O11" i="110"/>
  <c r="O11" i="112"/>
  <c r="O11" i="111"/>
  <c r="O11" i="109"/>
  <c r="O11" i="108"/>
  <c r="O50" i="107"/>
  <c r="G21" i="90"/>
  <c r="Q48" i="107"/>
  <c r="Q50" i="107"/>
  <c r="N48" i="107"/>
  <c r="N50" i="107"/>
  <c r="F21" i="90"/>
  <c r="O11" i="106"/>
  <c r="P103" i="104"/>
  <c r="O103" i="104"/>
  <c r="M103" i="104"/>
  <c r="I103" i="104"/>
  <c r="N103" i="104"/>
  <c r="P102" i="104"/>
  <c r="O102" i="104"/>
  <c r="M102" i="104"/>
  <c r="I102" i="104"/>
  <c r="L102" i="104"/>
  <c r="P101" i="104"/>
  <c r="O101" i="104"/>
  <c r="M101" i="104"/>
  <c r="I101" i="104"/>
  <c r="L101" i="104"/>
  <c r="P100" i="104"/>
  <c r="O100" i="104"/>
  <c r="M100" i="104"/>
  <c r="I100" i="104"/>
  <c r="N100" i="104"/>
  <c r="Q100" i="104"/>
  <c r="P99" i="104"/>
  <c r="O99" i="104"/>
  <c r="M99" i="104"/>
  <c r="I99" i="104"/>
  <c r="N99" i="104"/>
  <c r="P98" i="104"/>
  <c r="O98" i="104"/>
  <c r="M98" i="104"/>
  <c r="I98" i="104"/>
  <c r="L98" i="104"/>
  <c r="P97" i="104"/>
  <c r="O97" i="104"/>
  <c r="M97" i="104"/>
  <c r="I97" i="104"/>
  <c r="L97" i="104"/>
  <c r="P96" i="104"/>
  <c r="O96" i="104"/>
  <c r="M96" i="104"/>
  <c r="I96" i="104"/>
  <c r="N96" i="104"/>
  <c r="Q96" i="104"/>
  <c r="P95" i="104"/>
  <c r="O95" i="104"/>
  <c r="M95" i="104"/>
  <c r="I95" i="104"/>
  <c r="N95" i="104"/>
  <c r="P94" i="104"/>
  <c r="O94" i="104"/>
  <c r="M94" i="104"/>
  <c r="I94" i="104"/>
  <c r="L94" i="104"/>
  <c r="P93" i="104"/>
  <c r="O93" i="104"/>
  <c r="M93" i="104"/>
  <c r="I93" i="104"/>
  <c r="L93" i="104"/>
  <c r="P92" i="104"/>
  <c r="O92" i="104"/>
  <c r="M92" i="104"/>
  <c r="I92" i="104"/>
  <c r="N92" i="104"/>
  <c r="Q92" i="104"/>
  <c r="P91" i="104"/>
  <c r="O91" i="104"/>
  <c r="M91" i="104"/>
  <c r="I91" i="104"/>
  <c r="N91" i="104"/>
  <c r="P90" i="104"/>
  <c r="O90" i="104"/>
  <c r="M90" i="104"/>
  <c r="I90" i="104"/>
  <c r="L90" i="104"/>
  <c r="P88" i="104"/>
  <c r="O88" i="104"/>
  <c r="M88" i="104"/>
  <c r="I88" i="104"/>
  <c r="N88" i="104"/>
  <c r="Q88" i="104"/>
  <c r="P87" i="104"/>
  <c r="O87" i="104"/>
  <c r="M87" i="104"/>
  <c r="I87" i="104"/>
  <c r="N87" i="104"/>
  <c r="P86" i="104"/>
  <c r="O86" i="104"/>
  <c r="M86" i="104"/>
  <c r="I86" i="104"/>
  <c r="L86" i="104"/>
  <c r="P85" i="104"/>
  <c r="O85" i="104"/>
  <c r="M85" i="104"/>
  <c r="I85" i="104"/>
  <c r="L85" i="104"/>
  <c r="P84" i="104"/>
  <c r="O84" i="104"/>
  <c r="M84" i="104"/>
  <c r="I84" i="104"/>
  <c r="N84" i="104"/>
  <c r="P83" i="104"/>
  <c r="O83" i="104"/>
  <c r="M83" i="104"/>
  <c r="I83" i="104"/>
  <c r="N83" i="104"/>
  <c r="P82" i="104"/>
  <c r="O82" i="104"/>
  <c r="M82" i="104"/>
  <c r="I82" i="104"/>
  <c r="L82" i="104"/>
  <c r="P81" i="104"/>
  <c r="O81" i="104"/>
  <c r="M81" i="104"/>
  <c r="I81" i="104"/>
  <c r="L81" i="104"/>
  <c r="P80" i="104"/>
  <c r="O80" i="104"/>
  <c r="M80" i="104"/>
  <c r="I80" i="104"/>
  <c r="N80" i="104"/>
  <c r="Q80" i="104"/>
  <c r="P79" i="104"/>
  <c r="O79" i="104"/>
  <c r="M79" i="104"/>
  <c r="I79" i="104"/>
  <c r="N79" i="104"/>
  <c r="P78" i="104"/>
  <c r="O78" i="104"/>
  <c r="M78" i="104"/>
  <c r="I78" i="104"/>
  <c r="L78" i="104"/>
  <c r="P77" i="104"/>
  <c r="O77" i="104"/>
  <c r="M77" i="104"/>
  <c r="I77" i="104"/>
  <c r="L77" i="104"/>
  <c r="P76" i="104"/>
  <c r="O76" i="104"/>
  <c r="M76" i="104"/>
  <c r="I76" i="104"/>
  <c r="N76" i="104"/>
  <c r="P75" i="104"/>
  <c r="O75" i="104"/>
  <c r="M75" i="104"/>
  <c r="I75" i="104"/>
  <c r="L75" i="104"/>
  <c r="P74" i="104"/>
  <c r="O74" i="104"/>
  <c r="M74" i="104"/>
  <c r="I74" i="104"/>
  <c r="L74" i="104"/>
  <c r="P73" i="104"/>
  <c r="O73" i="104"/>
  <c r="M73" i="104"/>
  <c r="I73" i="104"/>
  <c r="N73" i="104"/>
  <c r="P72" i="104"/>
  <c r="O72" i="104"/>
  <c r="M72" i="104"/>
  <c r="I72" i="104"/>
  <c r="N72" i="104"/>
  <c r="P71" i="104"/>
  <c r="O71" i="104"/>
  <c r="M71" i="104"/>
  <c r="I71" i="104"/>
  <c r="L71" i="104"/>
  <c r="P70" i="104"/>
  <c r="O70" i="104"/>
  <c r="M70" i="104"/>
  <c r="I70" i="104"/>
  <c r="L70" i="104"/>
  <c r="P69" i="104"/>
  <c r="O69" i="104"/>
  <c r="M69" i="104"/>
  <c r="I69" i="104"/>
  <c r="N69" i="104"/>
  <c r="P68" i="104"/>
  <c r="O68" i="104"/>
  <c r="M68" i="104"/>
  <c r="I68" i="104"/>
  <c r="N68" i="104"/>
  <c r="P67" i="104"/>
  <c r="O67" i="104"/>
  <c r="M67" i="104"/>
  <c r="I67" i="104"/>
  <c r="L67" i="104"/>
  <c r="P66" i="104"/>
  <c r="O66" i="104"/>
  <c r="M66" i="104"/>
  <c r="I66" i="104"/>
  <c r="L66" i="104"/>
  <c r="P65" i="104"/>
  <c r="O65" i="104"/>
  <c r="M65" i="104"/>
  <c r="I65" i="104"/>
  <c r="N65" i="104"/>
  <c r="P64" i="104"/>
  <c r="O64" i="104"/>
  <c r="M64" i="104"/>
  <c r="I64" i="104"/>
  <c r="N64" i="104"/>
  <c r="P63" i="104"/>
  <c r="O63" i="104"/>
  <c r="M63" i="104"/>
  <c r="I63" i="104"/>
  <c r="L63" i="104"/>
  <c r="P62" i="104"/>
  <c r="O62" i="104"/>
  <c r="M62" i="104"/>
  <c r="I62" i="104"/>
  <c r="N62" i="104"/>
  <c r="P61" i="104"/>
  <c r="O61" i="104"/>
  <c r="M61" i="104"/>
  <c r="I61" i="104"/>
  <c r="L61" i="104"/>
  <c r="N61" i="104"/>
  <c r="P60" i="104"/>
  <c r="O60" i="104"/>
  <c r="M60" i="104"/>
  <c r="I60" i="104"/>
  <c r="N60" i="104"/>
  <c r="E130" i="105"/>
  <c r="E128" i="105"/>
  <c r="L119" i="105"/>
  <c r="L118" i="105"/>
  <c r="L117" i="105"/>
  <c r="L115" i="105"/>
  <c r="L114" i="105"/>
  <c r="L113" i="105"/>
  <c r="L111" i="105"/>
  <c r="L110" i="105"/>
  <c r="L109" i="105"/>
  <c r="L107" i="105"/>
  <c r="L106" i="105"/>
  <c r="L105" i="105"/>
  <c r="L103" i="105"/>
  <c r="L102" i="105"/>
  <c r="L99" i="105"/>
  <c r="L98" i="105"/>
  <c r="L95" i="105"/>
  <c r="L94" i="105"/>
  <c r="L91" i="105"/>
  <c r="L90" i="105"/>
  <c r="L87" i="105"/>
  <c r="L86" i="105"/>
  <c r="L47" i="105"/>
  <c r="L46" i="105"/>
  <c r="L45" i="105"/>
  <c r="O12" i="105"/>
  <c r="A7" i="105"/>
  <c r="A6" i="105"/>
  <c r="A5" i="105"/>
  <c r="A4" i="105"/>
  <c r="E113" i="104"/>
  <c r="E111" i="104"/>
  <c r="P59" i="104"/>
  <c r="O59" i="104"/>
  <c r="M59" i="104"/>
  <c r="I59" i="104"/>
  <c r="N59" i="104"/>
  <c r="P58" i="104"/>
  <c r="O58" i="104"/>
  <c r="M58" i="104"/>
  <c r="I58" i="104"/>
  <c r="N58" i="104"/>
  <c r="P57" i="104"/>
  <c r="O57" i="104"/>
  <c r="M57" i="104"/>
  <c r="I57" i="104"/>
  <c r="L57" i="104"/>
  <c r="P56" i="104"/>
  <c r="O56" i="104"/>
  <c r="M56" i="104"/>
  <c r="I56" i="104"/>
  <c r="L56" i="104"/>
  <c r="P55" i="104"/>
  <c r="O55" i="104"/>
  <c r="M55" i="104"/>
  <c r="I55" i="104"/>
  <c r="N55" i="104"/>
  <c r="P54" i="104"/>
  <c r="O54" i="104"/>
  <c r="M54" i="104"/>
  <c r="I54" i="104"/>
  <c r="N54" i="104"/>
  <c r="P53" i="104"/>
  <c r="O53" i="104"/>
  <c r="M53" i="104"/>
  <c r="I53" i="104"/>
  <c r="L53" i="104"/>
  <c r="P52" i="104"/>
  <c r="O52" i="104"/>
  <c r="M52" i="104"/>
  <c r="I52" i="104"/>
  <c r="L52" i="104"/>
  <c r="P51" i="104"/>
  <c r="O51" i="104"/>
  <c r="M51" i="104"/>
  <c r="I51" i="104"/>
  <c r="N51" i="104"/>
  <c r="P50" i="104"/>
  <c r="O50" i="104"/>
  <c r="M50" i="104"/>
  <c r="I50" i="104"/>
  <c r="N50" i="104"/>
  <c r="P49" i="104"/>
  <c r="O49" i="104"/>
  <c r="M49" i="104"/>
  <c r="I49" i="104"/>
  <c r="L49" i="104"/>
  <c r="P48" i="104"/>
  <c r="O48" i="104"/>
  <c r="M48" i="104"/>
  <c r="I48" i="104"/>
  <c r="L48" i="104"/>
  <c r="P47" i="104"/>
  <c r="O47" i="104"/>
  <c r="M47" i="104"/>
  <c r="I47" i="104"/>
  <c r="N47" i="104"/>
  <c r="P46" i="104"/>
  <c r="O46" i="104"/>
  <c r="M46" i="104"/>
  <c r="I46" i="104"/>
  <c r="N46" i="104"/>
  <c r="P45" i="104"/>
  <c r="O45" i="104"/>
  <c r="M45" i="104"/>
  <c r="I45" i="104"/>
  <c r="L45" i="104"/>
  <c r="P44" i="104"/>
  <c r="O44" i="104"/>
  <c r="M44" i="104"/>
  <c r="I44" i="104"/>
  <c r="L44" i="104"/>
  <c r="P43" i="104"/>
  <c r="O43" i="104"/>
  <c r="M43" i="104"/>
  <c r="I43" i="104"/>
  <c r="N43" i="104"/>
  <c r="P42" i="104"/>
  <c r="O42" i="104"/>
  <c r="M42" i="104"/>
  <c r="I42" i="104"/>
  <c r="N42" i="104"/>
  <c r="P41" i="104"/>
  <c r="O41" i="104"/>
  <c r="M41" i="104"/>
  <c r="I41" i="104"/>
  <c r="L41" i="104"/>
  <c r="P40" i="104"/>
  <c r="O40" i="104"/>
  <c r="M40" i="104"/>
  <c r="I40" i="104"/>
  <c r="L40" i="104"/>
  <c r="P39" i="104"/>
  <c r="O39" i="104"/>
  <c r="M39" i="104"/>
  <c r="I39" i="104"/>
  <c r="L39" i="104"/>
  <c r="P38" i="104"/>
  <c r="O38" i="104"/>
  <c r="M38" i="104"/>
  <c r="I38" i="104"/>
  <c r="N38" i="104"/>
  <c r="P37" i="104"/>
  <c r="O37" i="104"/>
  <c r="M37" i="104"/>
  <c r="I37" i="104"/>
  <c r="L37" i="104"/>
  <c r="P36" i="104"/>
  <c r="O36" i="104"/>
  <c r="M36" i="104"/>
  <c r="I36" i="104"/>
  <c r="L36" i="104"/>
  <c r="P35" i="104"/>
  <c r="O35" i="104"/>
  <c r="M35" i="104"/>
  <c r="I35" i="104"/>
  <c r="N35" i="104"/>
  <c r="P34" i="104"/>
  <c r="O34" i="104"/>
  <c r="M34" i="104"/>
  <c r="I34" i="104"/>
  <c r="N34" i="104"/>
  <c r="P32" i="104"/>
  <c r="O32" i="104"/>
  <c r="M32" i="104"/>
  <c r="I32" i="104"/>
  <c r="N32" i="104"/>
  <c r="P31" i="104"/>
  <c r="O31" i="104"/>
  <c r="M31" i="104"/>
  <c r="I31" i="104"/>
  <c r="N31" i="104"/>
  <c r="P30" i="104"/>
  <c r="O30" i="104"/>
  <c r="M30" i="104"/>
  <c r="I30" i="104"/>
  <c r="N30" i="104"/>
  <c r="P29" i="104"/>
  <c r="O29" i="104"/>
  <c r="M29" i="104"/>
  <c r="I29" i="104"/>
  <c r="L29" i="104"/>
  <c r="P28" i="104"/>
  <c r="O28" i="104"/>
  <c r="M28" i="104"/>
  <c r="I28" i="104"/>
  <c r="N28" i="104"/>
  <c r="P27" i="104"/>
  <c r="O27" i="104"/>
  <c r="M27" i="104"/>
  <c r="I27" i="104"/>
  <c r="N27" i="104"/>
  <c r="P26" i="104"/>
  <c r="O26" i="104"/>
  <c r="M26" i="104"/>
  <c r="I26" i="104"/>
  <c r="N26" i="104"/>
  <c r="P25" i="104"/>
  <c r="O25" i="104"/>
  <c r="M25" i="104"/>
  <c r="I25" i="104"/>
  <c r="L25" i="104"/>
  <c r="P24" i="104"/>
  <c r="O24" i="104"/>
  <c r="M24" i="104"/>
  <c r="I24" i="104"/>
  <c r="L24" i="104"/>
  <c r="P23" i="104"/>
  <c r="O23" i="104"/>
  <c r="M23" i="104"/>
  <c r="I23" i="104"/>
  <c r="N23" i="104"/>
  <c r="P21" i="104"/>
  <c r="O21" i="104"/>
  <c r="M21" i="104"/>
  <c r="I21" i="104"/>
  <c r="L21" i="104"/>
  <c r="P20" i="104"/>
  <c r="O20" i="104"/>
  <c r="M20" i="104"/>
  <c r="I20" i="104"/>
  <c r="L20" i="104"/>
  <c r="P19" i="104"/>
  <c r="O19" i="104"/>
  <c r="M19" i="104"/>
  <c r="I19" i="104"/>
  <c r="N19" i="104"/>
  <c r="O12" i="104"/>
  <c r="A7" i="104"/>
  <c r="A6" i="104"/>
  <c r="A5" i="104"/>
  <c r="A4" i="104"/>
  <c r="E81" i="70"/>
  <c r="P65" i="70"/>
  <c r="O65" i="70"/>
  <c r="M65" i="70"/>
  <c r="I65" i="70"/>
  <c r="N65" i="70"/>
  <c r="P64" i="70"/>
  <c r="O64" i="70"/>
  <c r="M64" i="70"/>
  <c r="I64" i="70"/>
  <c r="L64" i="70"/>
  <c r="N64" i="70"/>
  <c r="Q64" i="70"/>
  <c r="P63" i="70"/>
  <c r="O63" i="70"/>
  <c r="M63" i="70"/>
  <c r="I63" i="70"/>
  <c r="L63" i="70"/>
  <c r="P62" i="70"/>
  <c r="O62" i="70"/>
  <c r="M62" i="70"/>
  <c r="I62" i="70"/>
  <c r="L62" i="70"/>
  <c r="P61" i="70"/>
  <c r="O61" i="70"/>
  <c r="I61" i="70"/>
  <c r="N61" i="70"/>
  <c r="M61" i="70"/>
  <c r="L61" i="70"/>
  <c r="P60" i="70"/>
  <c r="O60" i="70"/>
  <c r="M60" i="70"/>
  <c r="I60" i="70"/>
  <c r="L60" i="70"/>
  <c r="N60" i="70"/>
  <c r="P59" i="70"/>
  <c r="O59" i="70"/>
  <c r="M59" i="70"/>
  <c r="I59" i="70"/>
  <c r="L59" i="70"/>
  <c r="P58" i="70"/>
  <c r="O58" i="70"/>
  <c r="M58" i="70"/>
  <c r="I58" i="70"/>
  <c r="L58" i="70"/>
  <c r="P57" i="70"/>
  <c r="O57" i="70"/>
  <c r="M57" i="70"/>
  <c r="I57" i="70"/>
  <c r="L57" i="70"/>
  <c r="P56" i="70"/>
  <c r="O56" i="70"/>
  <c r="M56" i="70"/>
  <c r="I56" i="70"/>
  <c r="N56" i="70"/>
  <c r="P55" i="70"/>
  <c r="O55" i="70"/>
  <c r="M55" i="70"/>
  <c r="I55" i="70"/>
  <c r="L55" i="70"/>
  <c r="P54" i="70"/>
  <c r="O54" i="70"/>
  <c r="M54" i="70"/>
  <c r="I54" i="70"/>
  <c r="L54" i="70"/>
  <c r="P53" i="70"/>
  <c r="O53" i="70"/>
  <c r="M53" i="70"/>
  <c r="I53" i="70"/>
  <c r="L53" i="70"/>
  <c r="P52" i="70"/>
  <c r="O52" i="70"/>
  <c r="M52" i="70"/>
  <c r="I52" i="70"/>
  <c r="N52" i="70"/>
  <c r="P51" i="70"/>
  <c r="O51" i="70"/>
  <c r="M51" i="70"/>
  <c r="I51" i="70"/>
  <c r="L51" i="70"/>
  <c r="P50" i="70"/>
  <c r="O50" i="70"/>
  <c r="M50" i="70"/>
  <c r="I50" i="70"/>
  <c r="L50" i="70"/>
  <c r="P49" i="70"/>
  <c r="O49" i="70"/>
  <c r="M49" i="70"/>
  <c r="I49" i="70"/>
  <c r="N49" i="70"/>
  <c r="P48" i="70"/>
  <c r="O48" i="70"/>
  <c r="M48" i="70"/>
  <c r="I48" i="70"/>
  <c r="N48" i="70"/>
  <c r="P47" i="70"/>
  <c r="O47" i="70"/>
  <c r="M47" i="70"/>
  <c r="I47" i="70"/>
  <c r="L47" i="70"/>
  <c r="P46" i="70"/>
  <c r="O46" i="70"/>
  <c r="M46" i="70"/>
  <c r="I46" i="70"/>
  <c r="L46" i="70"/>
  <c r="P45" i="70"/>
  <c r="O45" i="70"/>
  <c r="M45" i="70"/>
  <c r="I45" i="70"/>
  <c r="N45" i="70"/>
  <c r="P44" i="70"/>
  <c r="O44" i="70"/>
  <c r="M44" i="70"/>
  <c r="I44" i="70"/>
  <c r="N44" i="70"/>
  <c r="P43" i="70"/>
  <c r="O43" i="70"/>
  <c r="M43" i="70"/>
  <c r="I43" i="70"/>
  <c r="L43" i="70"/>
  <c r="P42" i="70"/>
  <c r="O42" i="70"/>
  <c r="M42" i="70"/>
  <c r="I42" i="70"/>
  <c r="L42" i="70"/>
  <c r="P41" i="70"/>
  <c r="O41" i="70"/>
  <c r="M41" i="70"/>
  <c r="I41" i="70"/>
  <c r="N41" i="70"/>
  <c r="P40" i="70"/>
  <c r="O40" i="70"/>
  <c r="M40" i="70"/>
  <c r="I40" i="70"/>
  <c r="N40" i="70"/>
  <c r="P39" i="70"/>
  <c r="O39" i="70"/>
  <c r="M39" i="70"/>
  <c r="I39" i="70"/>
  <c r="L39" i="70"/>
  <c r="P38" i="70"/>
  <c r="O38" i="70"/>
  <c r="M38" i="70"/>
  <c r="I38" i="70"/>
  <c r="L38" i="70"/>
  <c r="P37" i="70"/>
  <c r="O37" i="70"/>
  <c r="M37" i="70"/>
  <c r="I37" i="70"/>
  <c r="N37" i="70"/>
  <c r="P36" i="70"/>
  <c r="O36" i="70"/>
  <c r="M36" i="70"/>
  <c r="I36" i="70"/>
  <c r="N36" i="70"/>
  <c r="P35" i="70"/>
  <c r="O35" i="70"/>
  <c r="M35" i="70"/>
  <c r="I35" i="70"/>
  <c r="L35" i="70"/>
  <c r="P34" i="70"/>
  <c r="O34" i="70"/>
  <c r="M34" i="70"/>
  <c r="I34" i="70"/>
  <c r="L34" i="70"/>
  <c r="P33" i="70"/>
  <c r="O33" i="70"/>
  <c r="M33" i="70"/>
  <c r="I33" i="70"/>
  <c r="N33" i="70"/>
  <c r="P32" i="70"/>
  <c r="O32" i="70"/>
  <c r="M32" i="70"/>
  <c r="I32" i="70"/>
  <c r="N32" i="70"/>
  <c r="P30" i="70"/>
  <c r="O30" i="70"/>
  <c r="M30" i="70"/>
  <c r="I30" i="70"/>
  <c r="L30" i="70"/>
  <c r="P29" i="70"/>
  <c r="O29" i="70"/>
  <c r="M29" i="70"/>
  <c r="I29" i="70"/>
  <c r="N29" i="70"/>
  <c r="P28" i="70"/>
  <c r="O28" i="70"/>
  <c r="M28" i="70"/>
  <c r="I28" i="70"/>
  <c r="N28" i="70"/>
  <c r="P27" i="70"/>
  <c r="O27" i="70"/>
  <c r="M27" i="70"/>
  <c r="I27" i="70"/>
  <c r="N27" i="70"/>
  <c r="P26" i="70"/>
  <c r="O26" i="70"/>
  <c r="M26" i="70"/>
  <c r="I26" i="70"/>
  <c r="L26" i="70"/>
  <c r="P25" i="70"/>
  <c r="O25" i="70"/>
  <c r="M25" i="70"/>
  <c r="I25" i="70"/>
  <c r="L25" i="70"/>
  <c r="P24" i="70"/>
  <c r="O24" i="70"/>
  <c r="M24" i="70"/>
  <c r="I24" i="70"/>
  <c r="N24" i="70"/>
  <c r="P23" i="70"/>
  <c r="O23" i="70"/>
  <c r="M23" i="70"/>
  <c r="I23" i="70"/>
  <c r="N23" i="70"/>
  <c r="P22" i="70"/>
  <c r="O22" i="70"/>
  <c r="M22" i="70"/>
  <c r="I22" i="70"/>
  <c r="L22" i="70"/>
  <c r="P21" i="70"/>
  <c r="O21" i="70"/>
  <c r="M21" i="70"/>
  <c r="I21" i="70"/>
  <c r="L21" i="70"/>
  <c r="P20" i="70"/>
  <c r="O20" i="70"/>
  <c r="M20" i="70"/>
  <c r="I20" i="70"/>
  <c r="N20" i="70"/>
  <c r="B20" i="92"/>
  <c r="Q84" i="104"/>
  <c r="E32" i="120"/>
  <c r="E33" i="120"/>
  <c r="E34" i="120"/>
  <c r="O11" i="107"/>
  <c r="E21" i="90"/>
  <c r="L85" i="105"/>
  <c r="L89" i="105"/>
  <c r="L93" i="105"/>
  <c r="L97" i="105"/>
  <c r="L101" i="105"/>
  <c r="M104" i="104"/>
  <c r="M106" i="104"/>
  <c r="I19" i="90"/>
  <c r="L27" i="104"/>
  <c r="L31" i="104"/>
  <c r="L55" i="104"/>
  <c r="L19" i="104"/>
  <c r="L59" i="104"/>
  <c r="N36" i="104"/>
  <c r="Q36" i="104"/>
  <c r="N78" i="104"/>
  <c r="Q78" i="104"/>
  <c r="L80" i="104"/>
  <c r="N82" i="104"/>
  <c r="Q82" i="104"/>
  <c r="L84" i="104"/>
  <c r="N86" i="104"/>
  <c r="Q86" i="104"/>
  <c r="L88" i="104"/>
  <c r="N90" i="104"/>
  <c r="Q90" i="104"/>
  <c r="L92" i="104"/>
  <c r="N94" i="104"/>
  <c r="Q94" i="104"/>
  <c r="L96" i="104"/>
  <c r="N98" i="104"/>
  <c r="Q98" i="104"/>
  <c r="L100" i="104"/>
  <c r="N102" i="104"/>
  <c r="Q102" i="104"/>
  <c r="N25" i="104"/>
  <c r="Q25" i="104"/>
  <c r="N45" i="104"/>
  <c r="Q45" i="104"/>
  <c r="Q79" i="104"/>
  <c r="Q83" i="104"/>
  <c r="Q87" i="104"/>
  <c r="Q91" i="104"/>
  <c r="Q95" i="104"/>
  <c r="Q99" i="104"/>
  <c r="Q103" i="104"/>
  <c r="Q46" i="104"/>
  <c r="Q62" i="104"/>
  <c r="Q65" i="104"/>
  <c r="Q68" i="104"/>
  <c r="Q69" i="104"/>
  <c r="Q73" i="104"/>
  <c r="Q76" i="104"/>
  <c r="L62" i="104"/>
  <c r="N67" i="104"/>
  <c r="Q67" i="104"/>
  <c r="L69" i="104"/>
  <c r="N75" i="104"/>
  <c r="Q75" i="104"/>
  <c r="N77" i="104"/>
  <c r="Q77" i="104"/>
  <c r="L79" i="104"/>
  <c r="N81" i="104"/>
  <c r="Q81" i="104"/>
  <c r="L83" i="104"/>
  <c r="N85" i="104"/>
  <c r="Q85" i="104"/>
  <c r="L87" i="104"/>
  <c r="L91" i="104"/>
  <c r="N93" i="104"/>
  <c r="Q93" i="104"/>
  <c r="L95" i="104"/>
  <c r="N97" i="104"/>
  <c r="Q97" i="104"/>
  <c r="L99" i="104"/>
  <c r="N101" i="104"/>
  <c r="Q101" i="104"/>
  <c r="L103" i="104"/>
  <c r="Q64" i="104"/>
  <c r="Q72" i="104"/>
  <c r="Q60" i="104"/>
  <c r="Q61" i="104"/>
  <c r="N63" i="104"/>
  <c r="Q63" i="104"/>
  <c r="L65" i="104"/>
  <c r="N71" i="104"/>
  <c r="Q71" i="104"/>
  <c r="L73" i="104"/>
  <c r="L60" i="104"/>
  <c r="L64" i="104"/>
  <c r="N66" i="104"/>
  <c r="Q66" i="104"/>
  <c r="L68" i="104"/>
  <c r="N70" i="104"/>
  <c r="Q70" i="104"/>
  <c r="L72" i="104"/>
  <c r="N74" i="104"/>
  <c r="Q74" i="104"/>
  <c r="L76" i="104"/>
  <c r="L100" i="105"/>
  <c r="L104" i="105"/>
  <c r="L108" i="105"/>
  <c r="L112" i="105"/>
  <c r="L116" i="105"/>
  <c r="L120" i="105"/>
  <c r="L84" i="105"/>
  <c r="L92" i="105"/>
  <c r="L19" i="105"/>
  <c r="L96" i="105"/>
  <c r="Q28" i="104"/>
  <c r="Q19" i="104"/>
  <c r="L28" i="104"/>
  <c r="L47" i="104"/>
  <c r="Q23" i="104"/>
  <c r="O104" i="104"/>
  <c r="O105" i="104"/>
  <c r="Q105" i="104"/>
  <c r="Q27" i="104"/>
  <c r="N52" i="104"/>
  <c r="Q52" i="104"/>
  <c r="N21" i="104"/>
  <c r="Q21" i="104"/>
  <c r="L23" i="104"/>
  <c r="Q30" i="104"/>
  <c r="Q31" i="104"/>
  <c r="N39" i="104"/>
  <c r="Q39" i="104"/>
  <c r="Q50" i="104"/>
  <c r="N29" i="104"/>
  <c r="Q29" i="104"/>
  <c r="Q32" i="104"/>
  <c r="Q34" i="104"/>
  <c r="Q35" i="104"/>
  <c r="N41" i="104"/>
  <c r="Q41" i="104"/>
  <c r="L43" i="104"/>
  <c r="N48" i="104"/>
  <c r="Q48" i="104"/>
  <c r="N57" i="104"/>
  <c r="Q57" i="104"/>
  <c r="Q59" i="104"/>
  <c r="P104" i="104"/>
  <c r="P106" i="104"/>
  <c r="H19" i="90"/>
  <c r="N20" i="104"/>
  <c r="Q20" i="104"/>
  <c r="N24" i="104"/>
  <c r="Q24" i="104"/>
  <c r="L32" i="104"/>
  <c r="L35" i="104"/>
  <c r="Q38" i="104"/>
  <c r="N40" i="104"/>
  <c r="Q40" i="104"/>
  <c r="N49" i="104"/>
  <c r="Q49" i="104"/>
  <c r="L51" i="104"/>
  <c r="Q51" i="104"/>
  <c r="Q54" i="104"/>
  <c r="N56" i="104"/>
  <c r="Q56" i="104"/>
  <c r="Q47" i="104"/>
  <c r="Q26" i="104"/>
  <c r="N37" i="104"/>
  <c r="Q37" i="104"/>
  <c r="Q42" i="104"/>
  <c r="N44" i="104"/>
  <c r="Q44" i="104"/>
  <c r="N53" i="104"/>
  <c r="Q53" i="104"/>
  <c r="Q55" i="104"/>
  <c r="Q58" i="104"/>
  <c r="Q43" i="104"/>
  <c r="L26" i="104"/>
  <c r="L30" i="104"/>
  <c r="L42" i="104"/>
  <c r="L50" i="104"/>
  <c r="L54" i="104"/>
  <c r="L58" i="104"/>
  <c r="L34" i="104"/>
  <c r="L38" i="104"/>
  <c r="L46" i="104"/>
  <c r="L29" i="70"/>
  <c r="L41" i="70"/>
  <c r="Q49" i="70"/>
  <c r="N47" i="70"/>
  <c r="L33" i="70"/>
  <c r="L49" i="70"/>
  <c r="Q56" i="70"/>
  <c r="Q40" i="70"/>
  <c r="N39" i="70"/>
  <c r="Q39" i="70"/>
  <c r="N21" i="70"/>
  <c r="Q21" i="70"/>
  <c r="L23" i="70"/>
  <c r="Q32" i="70"/>
  <c r="Q33" i="70"/>
  <c r="L45" i="70"/>
  <c r="N53" i="70"/>
  <c r="L56" i="70"/>
  <c r="Q48" i="70"/>
  <c r="N25" i="70"/>
  <c r="Q25" i="70"/>
  <c r="L27" i="70"/>
  <c r="Q41" i="70"/>
  <c r="Q29" i="70"/>
  <c r="Q37" i="70"/>
  <c r="Q45" i="70"/>
  <c r="Q52" i="70"/>
  <c r="Q60" i="70"/>
  <c r="N35" i="70"/>
  <c r="Q35" i="70"/>
  <c r="L37" i="70"/>
  <c r="N43" i="70"/>
  <c r="Q43" i="70"/>
  <c r="N51" i="70"/>
  <c r="Q51" i="70"/>
  <c r="L52" i="70"/>
  <c r="N57" i="70"/>
  <c r="Q47" i="70"/>
  <c r="Q53" i="70"/>
  <c r="Q61" i="70"/>
  <c r="Q65" i="70"/>
  <c r="Q20" i="70"/>
  <c r="Q24" i="70"/>
  <c r="Q28" i="70"/>
  <c r="Q36" i="70"/>
  <c r="Q44" i="70"/>
  <c r="Q23" i="70"/>
  <c r="Q27" i="70"/>
  <c r="Q57" i="70"/>
  <c r="N55" i="70"/>
  <c r="Q55" i="70"/>
  <c r="N59" i="70"/>
  <c r="Q59" i="70"/>
  <c r="N63" i="70"/>
  <c r="Q63" i="70"/>
  <c r="L65" i="70"/>
  <c r="N54" i="70"/>
  <c r="Q54" i="70"/>
  <c r="N58" i="70"/>
  <c r="Q58" i="70"/>
  <c r="N62" i="70"/>
  <c r="Q62" i="70"/>
  <c r="L36" i="70"/>
  <c r="N38" i="70"/>
  <c r="Q38" i="70"/>
  <c r="L40" i="70"/>
  <c r="N42" i="70"/>
  <c r="Q42" i="70"/>
  <c r="L44" i="70"/>
  <c r="N46" i="70"/>
  <c r="Q46" i="70"/>
  <c r="L48" i="70"/>
  <c r="N50" i="70"/>
  <c r="Q50" i="70"/>
  <c r="L20" i="70"/>
  <c r="N22" i="70"/>
  <c r="Q22" i="70"/>
  <c r="L24" i="70"/>
  <c r="N26" i="70"/>
  <c r="Q26" i="70"/>
  <c r="L28" i="70"/>
  <c r="N30" i="70"/>
  <c r="Q30" i="70"/>
  <c r="L32" i="70"/>
  <c r="N34" i="70"/>
  <c r="Q34" i="70"/>
  <c r="C41" i="90"/>
  <c r="E35" i="120"/>
  <c r="E37" i="120"/>
  <c r="O11" i="105"/>
  <c r="N104" i="104"/>
  <c r="N106" i="104"/>
  <c r="F19" i="90"/>
  <c r="Q104" i="104"/>
  <c r="Q106" i="104"/>
  <c r="O106" i="104"/>
  <c r="G19" i="90"/>
  <c r="E19" i="90"/>
  <c r="O11" i="104"/>
  <c r="H10" i="120"/>
  <c r="D21" i="92"/>
  <c r="G13" i="90"/>
  <c r="O12" i="70"/>
  <c r="P18" i="70"/>
  <c r="P19" i="70"/>
  <c r="P68" i="70"/>
  <c r="P69" i="70"/>
  <c r="P70" i="70"/>
  <c r="P71" i="70"/>
  <c r="O18" i="70"/>
  <c r="O19" i="70"/>
  <c r="O68" i="70"/>
  <c r="O69" i="70"/>
  <c r="O70" i="70"/>
  <c r="O71" i="70"/>
  <c r="M18" i="70"/>
  <c r="M19" i="70"/>
  <c r="M68" i="70"/>
  <c r="M69" i="70"/>
  <c r="M70" i="70"/>
  <c r="M71" i="70"/>
  <c r="I18" i="70"/>
  <c r="N18" i="70"/>
  <c r="I19" i="70"/>
  <c r="N19" i="70"/>
  <c r="I68" i="70"/>
  <c r="N68" i="70"/>
  <c r="I69" i="70"/>
  <c r="N69" i="70"/>
  <c r="I70" i="70"/>
  <c r="N70" i="70"/>
  <c r="I71" i="70"/>
  <c r="N71" i="70"/>
  <c r="A7" i="70"/>
  <c r="A6" i="70"/>
  <c r="A5" i="70"/>
  <c r="A4" i="70"/>
  <c r="A5" i="90"/>
  <c r="A8" i="90"/>
  <c r="E79" i="70"/>
  <c r="C18" i="90"/>
  <c r="B18" i="90"/>
  <c r="M72" i="70"/>
  <c r="Q71" i="70"/>
  <c r="Q19" i="70"/>
  <c r="Q70" i="70"/>
  <c r="Q18" i="70"/>
  <c r="Q69" i="70"/>
  <c r="Q68" i="70"/>
  <c r="L69" i="70"/>
  <c r="L19" i="70"/>
  <c r="L71" i="70"/>
  <c r="L68" i="70"/>
  <c r="L18" i="70"/>
  <c r="L70" i="70"/>
  <c r="M74" i="70"/>
  <c r="I18" i="90"/>
  <c r="P72" i="70"/>
  <c r="P74" i="70"/>
  <c r="H18" i="90"/>
  <c r="O72" i="70"/>
  <c r="O73" i="70"/>
  <c r="O74" i="70"/>
  <c r="Q72" i="70"/>
  <c r="N72" i="70"/>
  <c r="N74" i="70"/>
  <c r="F18" i="90"/>
  <c r="Q73" i="70"/>
  <c r="Q74" i="70"/>
  <c r="O11" i="70"/>
  <c r="I34" i="90"/>
  <c r="H11" i="90"/>
  <c r="G18" i="90"/>
  <c r="H34" i="90"/>
  <c r="F34" i="90"/>
  <c r="E38" i="90"/>
  <c r="E18" i="90"/>
  <c r="E34" i="90"/>
  <c r="G34" i="90"/>
  <c r="E37" i="90"/>
  <c r="E35" i="90"/>
  <c r="E36" i="90"/>
  <c r="E39" i="90"/>
  <c r="H10" i="90"/>
  <c r="D20" i="92"/>
  <c r="D22" i="92"/>
  <c r="D24" i="92"/>
  <c r="D26" i="92"/>
</calcChain>
</file>

<file path=xl/comments1.xml><?xml version="1.0" encoding="utf-8"?>
<comments xmlns="http://schemas.openxmlformats.org/spreadsheetml/2006/main">
  <authors>
    <author>Inga Dimanta</author>
  </authors>
  <commentList>
    <comment ref="D15" authorId="0" shapeId="0">
      <text>
        <r>
          <rPr>
            <b/>
            <sz val="9"/>
            <color indexed="81"/>
            <rFont val="Tahoma"/>
            <family val="2"/>
            <charset val="186"/>
          </rPr>
          <t>Aizpildīt pelēki iekrāsotos laukus ar attiecīgo informāciju un piedāvājumu</t>
        </r>
      </text>
    </comment>
  </commentList>
</comments>
</file>

<file path=xl/comments10.xml><?xml version="1.0" encoding="utf-8"?>
<comments xmlns="http://schemas.openxmlformats.org/spreadsheetml/2006/main">
  <authors>
    <author>HP</author>
  </authors>
  <commentList>
    <comment ref="L50"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11.xml><?xml version="1.0" encoding="utf-8"?>
<comments xmlns="http://schemas.openxmlformats.org/spreadsheetml/2006/main">
  <authors>
    <author>HP</author>
  </authors>
  <commentList>
    <comment ref="L36"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12.xml><?xml version="1.0" encoding="utf-8"?>
<comments xmlns="http://schemas.openxmlformats.org/spreadsheetml/2006/main">
  <authors>
    <author>HP</author>
  </authors>
  <commentList>
    <comment ref="L27"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13.xml><?xml version="1.0" encoding="utf-8"?>
<comments xmlns="http://schemas.openxmlformats.org/spreadsheetml/2006/main">
  <authors>
    <author>HP</author>
  </authors>
  <commentList>
    <comment ref="L28"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14.xml><?xml version="1.0" encoding="utf-8"?>
<comments xmlns="http://schemas.openxmlformats.org/spreadsheetml/2006/main">
  <authors>
    <author>HP</author>
  </authors>
  <commentList>
    <comment ref="L40"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15.xml><?xml version="1.0" encoding="utf-8"?>
<comments xmlns="http://schemas.openxmlformats.org/spreadsheetml/2006/main">
  <authors>
    <author>HP</author>
  </authors>
  <commentList>
    <comment ref="L72"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16.xml><?xml version="1.0" encoding="utf-8"?>
<comments xmlns="http://schemas.openxmlformats.org/spreadsheetml/2006/main">
  <authors>
    <author>HP</author>
  </authors>
  <commentList>
    <comment ref="L67"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17.xml><?xml version="1.0" encoding="utf-8"?>
<comments xmlns="http://schemas.openxmlformats.org/spreadsheetml/2006/main">
  <authors>
    <author>HP</author>
  </authors>
  <commentList>
    <comment ref="L78"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18.xml><?xml version="1.0" encoding="utf-8"?>
<comments xmlns="http://schemas.openxmlformats.org/spreadsheetml/2006/main">
  <authors>
    <author>HP</author>
  </authors>
  <commentList>
    <comment ref="L70"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19.xml><?xml version="1.0" encoding="utf-8"?>
<comments xmlns="http://schemas.openxmlformats.org/spreadsheetml/2006/main">
  <authors>
    <author>HP</author>
  </authors>
  <commentList>
    <comment ref="D33"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2.xml><?xml version="1.0" encoding="utf-8"?>
<comments xmlns="http://schemas.openxmlformats.org/spreadsheetml/2006/main">
  <authors>
    <author>HP</author>
  </authors>
  <commentList>
    <comment ref="D35"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20.xml><?xml version="1.0" encoding="utf-8"?>
<comments xmlns="http://schemas.openxmlformats.org/spreadsheetml/2006/main">
  <authors>
    <author>HP</author>
  </authors>
  <commentList>
    <comment ref="L67"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21.xml><?xml version="1.0" encoding="utf-8"?>
<comments xmlns="http://schemas.openxmlformats.org/spreadsheetml/2006/main">
  <authors>
    <author>HP</author>
  </authors>
  <commentList>
    <comment ref="L80"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22.xml><?xml version="1.0" encoding="utf-8"?>
<comments xmlns="http://schemas.openxmlformats.org/spreadsheetml/2006/main">
  <authors>
    <author>HP</author>
  </authors>
  <commentList>
    <comment ref="L116"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23.xml><?xml version="1.0" encoding="utf-8"?>
<comments xmlns="http://schemas.openxmlformats.org/spreadsheetml/2006/main">
  <authors>
    <author>HP</author>
  </authors>
  <commentList>
    <comment ref="L81"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24.xml><?xml version="1.0" encoding="utf-8"?>
<comments xmlns="http://schemas.openxmlformats.org/spreadsheetml/2006/main">
  <authors>
    <author>HP</author>
  </authors>
  <commentList>
    <comment ref="L75"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25.xml><?xml version="1.0" encoding="utf-8"?>
<comments xmlns="http://schemas.openxmlformats.org/spreadsheetml/2006/main">
  <authors>
    <author>HP</author>
  </authors>
  <commentList>
    <comment ref="L35"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26.xml><?xml version="1.0" encoding="utf-8"?>
<comments xmlns="http://schemas.openxmlformats.org/spreadsheetml/2006/main">
  <authors>
    <author>HP</author>
  </authors>
  <commentList>
    <comment ref="L77"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27.xml><?xml version="1.0" encoding="utf-8"?>
<comments xmlns="http://schemas.openxmlformats.org/spreadsheetml/2006/main">
  <authors>
    <author>HP</author>
  </authors>
  <commentList>
    <comment ref="L31"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28.xml><?xml version="1.0" encoding="utf-8"?>
<comments xmlns="http://schemas.openxmlformats.org/spreadsheetml/2006/main">
  <authors>
    <author>HP</author>
  </authors>
  <commentList>
    <comment ref="L35"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29.xml><?xml version="1.0" encoding="utf-8"?>
<comments xmlns="http://schemas.openxmlformats.org/spreadsheetml/2006/main">
  <authors>
    <author>HP</author>
  </authors>
  <commentList>
    <comment ref="L24"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3.xml><?xml version="1.0" encoding="utf-8"?>
<comments xmlns="http://schemas.openxmlformats.org/spreadsheetml/2006/main">
  <authors>
    <author>HP</author>
  </authors>
  <commentList>
    <comment ref="L73"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30.xml><?xml version="1.0" encoding="utf-8"?>
<comments xmlns="http://schemas.openxmlformats.org/spreadsheetml/2006/main">
  <authors>
    <author>HP</author>
  </authors>
  <commentList>
    <comment ref="L31"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31.xml><?xml version="1.0" encoding="utf-8"?>
<comments xmlns="http://schemas.openxmlformats.org/spreadsheetml/2006/main">
  <authors>
    <author>HP</author>
  </authors>
  <commentList>
    <comment ref="L28"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32.xml><?xml version="1.0" encoding="utf-8"?>
<comments xmlns="http://schemas.openxmlformats.org/spreadsheetml/2006/main">
  <authors>
    <author>HP</author>
  </authors>
  <commentList>
    <comment ref="L42"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33.xml><?xml version="1.0" encoding="utf-8"?>
<comments xmlns="http://schemas.openxmlformats.org/spreadsheetml/2006/main">
  <authors>
    <author>HP</author>
  </authors>
  <commentList>
    <comment ref="L34"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4.xml><?xml version="1.0" encoding="utf-8"?>
<comments xmlns="http://schemas.openxmlformats.org/spreadsheetml/2006/main">
  <authors>
    <author>HP</author>
  </authors>
  <commentList>
    <comment ref="L105"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5.xml><?xml version="1.0" encoding="utf-8"?>
<comments xmlns="http://schemas.openxmlformats.org/spreadsheetml/2006/main">
  <authors>
    <author>HP</author>
  </authors>
  <commentList>
    <comment ref="L122"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6.xml><?xml version="1.0" encoding="utf-8"?>
<comments xmlns="http://schemas.openxmlformats.org/spreadsheetml/2006/main">
  <authors>
    <author>HP</author>
  </authors>
  <commentList>
    <comment ref="L49"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7.xml><?xml version="1.0" encoding="utf-8"?>
<comments xmlns="http://schemas.openxmlformats.org/spreadsheetml/2006/main">
  <authors>
    <author>HP</author>
  </authors>
  <commentList>
    <comment ref="L89"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8.xml><?xml version="1.0" encoding="utf-8"?>
<comments xmlns="http://schemas.openxmlformats.org/spreadsheetml/2006/main">
  <authors>
    <author>HP</author>
  </authors>
  <commentList>
    <comment ref="L39"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comments9.xml><?xml version="1.0" encoding="utf-8"?>
<comments xmlns="http://schemas.openxmlformats.org/spreadsheetml/2006/main">
  <authors>
    <author>HP</author>
  </authors>
  <commentList>
    <comment ref="L60" authorId="0" shapeId="0">
      <text>
        <r>
          <rPr>
            <b/>
            <sz val="9"/>
            <color indexed="81"/>
            <rFont val="Tahoma"/>
            <family val="2"/>
            <charset val="186"/>
          </rPr>
          <t xml:space="preserve">Ievadīt ciparu ar % zīmi
</t>
        </r>
        <r>
          <rPr>
            <i/>
            <sz val="9"/>
            <color indexed="81"/>
            <rFont val="Tahoma"/>
            <family val="2"/>
            <charset val="186"/>
          </rPr>
          <t>(piemēram - 5%)</t>
        </r>
      </text>
    </comment>
  </commentList>
</comments>
</file>

<file path=xl/sharedStrings.xml><?xml version="1.0" encoding="utf-8"?>
<sst xmlns="http://schemas.openxmlformats.org/spreadsheetml/2006/main" count="5005" uniqueCount="1550">
  <si>
    <t>APSTIPRINU</t>
  </si>
  <si>
    <t>(pasūtītāja paraksts un tā atšifrējums)</t>
  </si>
  <si>
    <t>Z.v.</t>
  </si>
  <si>
    <t>________.gada_______._______________________</t>
  </si>
  <si>
    <t xml:space="preserve">Tāme sastādīta </t>
  </si>
  <si>
    <t>Objekta nosaukums</t>
  </si>
  <si>
    <t>Kopā</t>
  </si>
  <si>
    <t>PVN 21%</t>
  </si>
  <si>
    <t>Sastādīja:</t>
  </si>
  <si>
    <t>(paraksts un tā atšifrējums, amats, uzņēmuma nosaukums, datums)</t>
  </si>
  <si>
    <t>Sertifikāta Nr.:</t>
  </si>
  <si>
    <t>Tāme sastādīta</t>
  </si>
  <si>
    <t>Nr.p.k.</t>
  </si>
  <si>
    <t>KOPĀ</t>
  </si>
  <si>
    <t>Pārbaudīja:</t>
  </si>
  <si>
    <t>Sertifikāta Nr.</t>
  </si>
  <si>
    <t>LOKĀLĀ TĀME NR.</t>
  </si>
  <si>
    <t>(darba veids vai konstruktīvā elementa nosaukums)</t>
  </si>
  <si>
    <t>Tāmes izmaksas, EUR</t>
  </si>
  <si>
    <t>Kods</t>
  </si>
  <si>
    <t>Darba nosaukums</t>
  </si>
  <si>
    <t>Mērvienība</t>
  </si>
  <si>
    <t>Daudzums</t>
  </si>
  <si>
    <t>Vienības izmaksas</t>
  </si>
  <si>
    <t>Kopā uz visu apjomu</t>
  </si>
  <si>
    <t>Laika norma (c/h)</t>
  </si>
  <si>
    <r>
      <t xml:space="preserve">Darba samaksas likme </t>
    </r>
    <r>
      <rPr>
        <i/>
        <sz val="10"/>
        <rFont val="Times New Roman"/>
        <family val="1"/>
        <charset val="186"/>
      </rPr>
      <t>(euro/h)</t>
    </r>
  </si>
  <si>
    <r>
      <t xml:space="preserve">Darba alga </t>
    </r>
    <r>
      <rPr>
        <i/>
        <sz val="10"/>
        <rFont val="Times New Roman"/>
        <family val="1"/>
        <charset val="186"/>
      </rPr>
      <t>(euro)</t>
    </r>
  </si>
  <si>
    <r>
      <t xml:space="preserve">Materiāli </t>
    </r>
    <r>
      <rPr>
        <i/>
        <sz val="10"/>
        <rFont val="Times New Roman"/>
        <family val="1"/>
        <charset val="186"/>
      </rPr>
      <t>(euro)</t>
    </r>
  </si>
  <si>
    <t>Mehānismi (euro)</t>
  </si>
  <si>
    <t>Kopā (euro)</t>
  </si>
  <si>
    <t>Darbietilpība (c/h)</t>
  </si>
  <si>
    <t>Darba alga (euro)</t>
  </si>
  <si>
    <t>Materiāli (euro)</t>
  </si>
  <si>
    <t>Summa (euro)</t>
  </si>
  <si>
    <t>Tiešās izmaksas kopā:</t>
  </si>
  <si>
    <t>Piezīme. * demontāžas un grunts apmaiņas darbiem</t>
  </si>
  <si>
    <t>Materiālu, būvgružu transporta izdevumi*</t>
  </si>
  <si>
    <t>KOPSAVILKUMA APRĒĶINI PA KONSTRUKTĪVO ELEMENTU VEIDIEM</t>
  </si>
  <si>
    <t>Par kopējo summu, EUR</t>
  </si>
  <si>
    <t>Kopējā darbietilpība, c/h</t>
  </si>
  <si>
    <t>Kods, tāmes Nr.</t>
  </si>
  <si>
    <t>Darba veids vai konstruktīvā elementa nosaukums</t>
  </si>
  <si>
    <t>Tāmes izmaksas, euro</t>
  </si>
  <si>
    <t>Tai skaitā</t>
  </si>
  <si>
    <t>Darbietilpība c/h</t>
  </si>
  <si>
    <t>Darba alga, euro</t>
  </si>
  <si>
    <t>Materiāli, euro</t>
  </si>
  <si>
    <t>Mehānismi, euro</t>
  </si>
  <si>
    <t>1</t>
  </si>
  <si>
    <t>2</t>
  </si>
  <si>
    <t>3</t>
  </si>
  <si>
    <t>4</t>
  </si>
  <si>
    <t>5</t>
  </si>
  <si>
    <t>6</t>
  </si>
  <si>
    <t>7</t>
  </si>
  <si>
    <t>8</t>
  </si>
  <si>
    <t>Virsizdevumi (%)</t>
  </si>
  <si>
    <t>t.sk.darba aizsardzība</t>
  </si>
  <si>
    <t>Peļņa (%)</t>
  </si>
  <si>
    <t>Darba devēja sociālais nodoklis (%)</t>
  </si>
  <si>
    <t>Pavisam KOPĀ:</t>
  </si>
  <si>
    <t>Nr.1</t>
  </si>
  <si>
    <t>Objekta izmaksa (euro)</t>
  </si>
  <si>
    <t>1.</t>
  </si>
  <si>
    <t>Kopā ar PVN</t>
  </si>
  <si>
    <t>Demontāža</t>
  </si>
  <si>
    <t>1.1</t>
  </si>
  <si>
    <t>m2</t>
  </si>
  <si>
    <t>1.2</t>
  </si>
  <si>
    <t>m</t>
  </si>
  <si>
    <t>1.3</t>
  </si>
  <si>
    <t>2.1</t>
  </si>
  <si>
    <t>31-00000</t>
  </si>
  <si>
    <t>m3</t>
  </si>
  <si>
    <t>2.2</t>
  </si>
  <si>
    <t>3.1</t>
  </si>
  <si>
    <t>3.2</t>
  </si>
  <si>
    <t>3.3</t>
  </si>
  <si>
    <t>3.4</t>
  </si>
  <si>
    <t>4.1</t>
  </si>
  <si>
    <t>gb.</t>
  </si>
  <si>
    <t>4.2</t>
  </si>
  <si>
    <t>4.3</t>
  </si>
  <si>
    <t>4.4</t>
  </si>
  <si>
    <t>4.5</t>
  </si>
  <si>
    <t>4.6</t>
  </si>
  <si>
    <t>kompl.</t>
  </si>
  <si>
    <t>4.7</t>
  </si>
  <si>
    <t>4.8</t>
  </si>
  <si>
    <t>2.3</t>
  </si>
  <si>
    <t>2.4</t>
  </si>
  <si>
    <t>2.5</t>
  </si>
  <si>
    <t>2.6</t>
  </si>
  <si>
    <t>2.7</t>
  </si>
  <si>
    <t>2.8</t>
  </si>
  <si>
    <t>2.9</t>
  </si>
  <si>
    <t>3.5</t>
  </si>
  <si>
    <t>3.6</t>
  </si>
  <si>
    <t>3.7</t>
  </si>
  <si>
    <t>3.8</t>
  </si>
  <si>
    <t>3.9</t>
  </si>
  <si>
    <t>3.10</t>
  </si>
  <si>
    <t>3.11</t>
  </si>
  <si>
    <t>5.1</t>
  </si>
  <si>
    <t>5.2</t>
  </si>
  <si>
    <t>kg</t>
  </si>
  <si>
    <t>kpl.</t>
  </si>
  <si>
    <t>1.4</t>
  </si>
  <si>
    <t>1.5</t>
  </si>
  <si>
    <t>1.6</t>
  </si>
  <si>
    <t>1.7</t>
  </si>
  <si>
    <t>1.8</t>
  </si>
  <si>
    <t>1.9</t>
  </si>
  <si>
    <t>1.10</t>
  </si>
  <si>
    <t>Nr.2</t>
  </si>
  <si>
    <t>gab.</t>
  </si>
  <si>
    <t>9</t>
  </si>
  <si>
    <t>10</t>
  </si>
  <si>
    <t>11</t>
  </si>
  <si>
    <t>12</t>
  </si>
  <si>
    <t>13</t>
  </si>
  <si>
    <t>14</t>
  </si>
  <si>
    <t>15</t>
  </si>
  <si>
    <t>16</t>
  </si>
  <si>
    <t>2.</t>
  </si>
  <si>
    <t>gb</t>
  </si>
  <si>
    <t>3.</t>
  </si>
  <si>
    <t>Demontāžas darbi</t>
  </si>
  <si>
    <t>4.</t>
  </si>
  <si>
    <t>5.</t>
  </si>
  <si>
    <t>6.</t>
  </si>
  <si>
    <t>kpl</t>
  </si>
  <si>
    <t>objekts</t>
  </si>
  <si>
    <t>Sadzīves kanalizācija K1</t>
  </si>
  <si>
    <t>Lietus kanalizācija K2</t>
  </si>
  <si>
    <t>BŪVNIECĪBAS KOPTĀME</t>
  </si>
  <si>
    <r>
      <rPr>
        <b/>
        <i/>
        <sz val="12"/>
        <rFont val="Times New Roman"/>
        <family val="1"/>
        <charset val="186"/>
      </rPr>
      <t>Būves nosaukums</t>
    </r>
    <r>
      <rPr>
        <i/>
        <sz val="12"/>
        <rFont val="Times New Roman"/>
        <family val="1"/>
        <charset val="186"/>
      </rPr>
      <t xml:space="preserve">: </t>
    </r>
    <r>
      <rPr>
        <b/>
        <i/>
        <sz val="12"/>
        <rFont val="Times New Roman"/>
        <family val="1"/>
        <charset val="186"/>
      </rPr>
      <t xml:space="preserve"> Tramvaju līnijas pieguļošās teritorijas kompleksa rekonstrukcija Liepājā.</t>
    </r>
  </si>
  <si>
    <t>Būves adrese: Kaiju ielas, Rīgas ielas un Jaunās ostmalas krustojums, Tramvaja tilts, Jūras ielas, K.Zāles laukuma un Lielās ielas krustojums, Lielā iela posmā no Jūras ielas līdsz Fr.Brīvzemnieka ielai (laukums pirms Liepājas universitātes), Vecā ostmala 39, Liepājā.</t>
  </si>
  <si>
    <t>„Tramvaju līnijas pieguļošās teritorijas kompleksa rekonstrukcija Liepājā." 1.kārta</t>
  </si>
  <si>
    <t>Objekta nosaukums: „Tramvaju līnijas pieguļošās teritorijas kompleksa rekonstrukcija Liepājā." 1.kārta</t>
  </si>
  <si>
    <t>(darba veids vai konstruktīva elementa nosaukums)</t>
  </si>
  <si>
    <t>Rasējuma Nr.</t>
  </si>
  <si>
    <t>22-00000</t>
  </si>
  <si>
    <t xml:space="preserve">Montāžas darbi </t>
  </si>
  <si>
    <t>S.V; TKT-1- TKT-5</t>
  </si>
  <si>
    <t xml:space="preserve"> 1.1</t>
  </si>
  <si>
    <t>Troses atsaites (PF13) montāža</t>
  </si>
  <si>
    <t xml:space="preserve"> 1.2</t>
  </si>
  <si>
    <t>Troses atsaites (PF11) montāža</t>
  </si>
  <si>
    <t xml:space="preserve"> 1.3</t>
  </si>
  <si>
    <t>Staba aptveres (bandāžas) montāža</t>
  </si>
  <si>
    <t xml:space="preserve"> 1.4</t>
  </si>
  <si>
    <t xml:space="preserve">Staba C10.8mp montāža </t>
  </si>
  <si>
    <t xml:space="preserve"> 1.5</t>
  </si>
  <si>
    <t>Mikropāļu montāža</t>
  </si>
  <si>
    <t xml:space="preserve"> 1.6</t>
  </si>
  <si>
    <t>Pāļu statiskā pārbaude</t>
  </si>
  <si>
    <t xml:space="preserve"> 1.7</t>
  </si>
  <si>
    <t>Turvada montāža</t>
  </si>
  <si>
    <t xml:space="preserve"> 1.8</t>
  </si>
  <si>
    <t>Deltas komplekta montāža</t>
  </si>
  <si>
    <t xml:space="preserve"> 1.9</t>
  </si>
  <si>
    <t>Kontaktvada montāža</t>
  </si>
  <si>
    <t xml:space="preserve"> 1.10</t>
  </si>
  <si>
    <t>Starpceļu izlīdzinātāja, līdz 10 m, montāža</t>
  </si>
  <si>
    <t xml:space="preserve"> 1.11</t>
  </si>
  <si>
    <t>Vienceļa pārvadu posma izbūve un demontāža</t>
  </si>
  <si>
    <t xml:space="preserve"> 1.12</t>
  </si>
  <si>
    <t>Kontrastējošas lentas montāža stabos</t>
  </si>
  <si>
    <t xml:space="preserve"> 1.13</t>
  </si>
  <si>
    <t>Kontakttīklu mērījumu veikšana</t>
  </si>
  <si>
    <t>Materiāli</t>
  </si>
  <si>
    <t xml:space="preserve"> 2.1</t>
  </si>
  <si>
    <t>Stabs, cinkots C10.8/9,0 kN-P</t>
  </si>
  <si>
    <t xml:space="preserve"> 2.2</t>
  </si>
  <si>
    <t xml:space="preserve"> 2.3</t>
  </si>
  <si>
    <t>Mikropālis</t>
  </si>
  <si>
    <t xml:space="preserve"> 2.4</t>
  </si>
  <si>
    <t>Apskava trosei pie staba d=219 L37</t>
  </si>
  <si>
    <t xml:space="preserve"> 2.5</t>
  </si>
  <si>
    <t>Apskava trosei pie staba d=194 L37</t>
  </si>
  <si>
    <t xml:space="preserve"> 2.6</t>
  </si>
  <si>
    <t>Parafilltrose    ø 13,5 mm PA 14 T4; TENT-R  180</t>
  </si>
  <si>
    <t xml:space="preserve"> 2.7</t>
  </si>
  <si>
    <t>Parafilltrose    ø 11,0 mm PA 11 T2; TENT-R  343</t>
  </si>
  <si>
    <t xml:space="preserve"> 2.8</t>
  </si>
  <si>
    <t>Parafilltrose    ø 7,0 mm</t>
  </si>
  <si>
    <t xml:space="preserve"> 2.9</t>
  </si>
  <si>
    <t>Kardānturētājs CPS 13; TENT-R  344</t>
  </si>
  <si>
    <t xml:space="preserve"> 2.10</t>
  </si>
  <si>
    <t>Uzgalis parafiltrosei  ø 13,5 mm 14T4; TENT-R  131</t>
  </si>
  <si>
    <t xml:space="preserve"> 2.11</t>
  </si>
  <si>
    <t>Uzgalis parafiltrosei  ø 11,0 mm 11T2; TENT-R  342</t>
  </si>
  <si>
    <t xml:space="preserve"> 2.12</t>
  </si>
  <si>
    <t>Uzgalis parafiltrosei  ø 7,0 mm 7TO5</t>
  </si>
  <si>
    <t xml:space="preserve"> 2.13</t>
  </si>
  <si>
    <t>Savilce 15kN T60</t>
  </si>
  <si>
    <t xml:space="preserve"> 2.14</t>
  </si>
  <si>
    <t>Karabīne 10 GO INOX; TENT-R  291</t>
  </si>
  <si>
    <t xml:space="preserve"> 2.15</t>
  </si>
  <si>
    <t>Gredzens min=80kN d =84 mm; TENT-R  129</t>
  </si>
  <si>
    <t xml:space="preserve"> 2.16</t>
  </si>
  <si>
    <t>Piekarapskava PF11 Deltas spriegošanai; TENT-R  204</t>
  </si>
  <si>
    <t xml:space="preserve"> 2.17</t>
  </si>
  <si>
    <t xml:space="preserve">Piekarapskava PF11 Deltai; TENT-R 251 </t>
  </si>
  <si>
    <t xml:space="preserve"> 2.18</t>
  </si>
  <si>
    <t>Deltas spriegojuma stienis trosē l=1000 mm DStT1000</t>
  </si>
  <si>
    <t xml:space="preserve"> 2.19</t>
  </si>
  <si>
    <t>Spriegojuma stienis līkumam l=900 mm BR 900 B; TENT-R  069</t>
  </si>
  <si>
    <t xml:space="preserve"> 2.20</t>
  </si>
  <si>
    <t>Skritulis Delta piekarei ar cilpu PT; TENT-R  259</t>
  </si>
  <si>
    <t xml:space="preserve"> 2.21</t>
  </si>
  <si>
    <t>Svira Deltas piekarei slīpā LC</t>
  </si>
  <si>
    <t xml:space="preserve"> 2.22</t>
  </si>
  <si>
    <t>Cilpāķis 2xLT spriegojuma stieņiem; TENT-R  241</t>
  </si>
  <si>
    <t xml:space="preserve"> 2.23</t>
  </si>
  <si>
    <t>Kontaktvads CW-100; TENT-R  019</t>
  </si>
  <si>
    <t xml:space="preserve"> 2.24</t>
  </si>
  <si>
    <t>Kontaktvada savienojuma spaile B 12; TENT-R  053</t>
  </si>
  <si>
    <t xml:space="preserve"> 2.25</t>
  </si>
  <si>
    <t>Ietvere k-vadam (tramv.) ar M16 tramv., 1 vadam; TENT-R  039</t>
  </si>
  <si>
    <t xml:space="preserve"> 2.26</t>
  </si>
  <si>
    <t>Ietvere k-vadam (tramv.) ar M16 tramv., 2 vadam; TENT-R  141</t>
  </si>
  <si>
    <t xml:space="preserve"> 2.27</t>
  </si>
  <si>
    <t>Gala spaile k-vadam; TENT-R  009</t>
  </si>
  <si>
    <t xml:space="preserve"> 2.28</t>
  </si>
  <si>
    <t>Spaile, barošanas, tramvajam (3 skrūves)</t>
  </si>
  <si>
    <t xml:space="preserve"> 2.29</t>
  </si>
  <si>
    <t>Kabelis   3 kV 1x120 mm² NSSHōu-O; TENT-R  118</t>
  </si>
  <si>
    <t xml:space="preserve"> 2.30</t>
  </si>
  <si>
    <t>Stiprinājums kabelim; TENT-R  355</t>
  </si>
  <si>
    <t xml:space="preserve"> 2.31</t>
  </si>
  <si>
    <t>Savilce stiprinājumam  (4.8x190) 278241</t>
  </si>
  <si>
    <t xml:space="preserve"> 2.32</t>
  </si>
  <si>
    <t>Kontrastējošā dzeltena lenta pl=5-10cm</t>
  </si>
  <si>
    <t xml:space="preserve"> 2.33</t>
  </si>
  <si>
    <t>Skrūve M16x40; TENT-R  065</t>
  </si>
  <si>
    <t xml:space="preserve"> 2.34</t>
  </si>
  <si>
    <t>Zobpaplāksne ǿ17; TENT-R  080</t>
  </si>
  <si>
    <t xml:space="preserve"> 3.1</t>
  </si>
  <si>
    <t>Troses atsaites demontāža</t>
  </si>
  <si>
    <t xml:space="preserve"> 3.2</t>
  </si>
  <si>
    <t>Staba aptveres demontāža</t>
  </si>
  <si>
    <t xml:space="preserve"> 3.3</t>
  </si>
  <si>
    <t>Sienas āķa demontāža</t>
  </si>
  <si>
    <t xml:space="preserve"> 3.4</t>
  </si>
  <si>
    <t>Staba demontāža</t>
  </si>
  <si>
    <t xml:space="preserve"> 3.5</t>
  </si>
  <si>
    <t>Kontaktvada demontāža</t>
  </si>
  <si>
    <t>100m</t>
  </si>
  <si>
    <t>Tramvaju sliežu ceļi . 1.KĀRTA</t>
  </si>
  <si>
    <t>Tramvaju kontakttīkls. 1.KĀRTA</t>
  </si>
  <si>
    <t>Tāme sastādīta 2016.gada tirgus cenās, pamatojoties uz TKT daļas rasējumiem .</t>
  </si>
  <si>
    <t>Tāme sastādīta 2016.gada tirgus cenās, pamatojoties uz SC daļas rasējumiem.</t>
  </si>
  <si>
    <t>Objekta adrese:  Kaiju ielas, Rīgas ielas un Jaunās ostmalas krustojums, Tramvaja tilts, Jūras ielas, K.Zāles laukuma un Lielās ielas krustojums, Lielā iela posmā no Jūras ielas līdz Fr.Brīvzemnieka ielai (laukums pirms Liepājas universitātes), Vecā ostmala 39, Liepājā.</t>
  </si>
  <si>
    <t>36-00000</t>
  </si>
  <si>
    <t>1.KĀRTA Lielā iela posmā no Fr.Brīvzemnieka ielas līdz Tramvaja tiltam</t>
  </si>
  <si>
    <t>CD-1- CD-5</t>
  </si>
  <si>
    <t>1.Sagatavošanās darbi un tramvaju kustības novirzīšana pa vienu sliežu ceļu</t>
  </si>
  <si>
    <t>Uzmērīšana un nospraušana</t>
  </si>
  <si>
    <t>Uzliekamo pārvedu iebūve</t>
  </si>
  <si>
    <t>Uzliekamo pārvedu nojaukšana</t>
  </si>
  <si>
    <t>2.Tramvaju sliežu ceļu demontāža</t>
  </si>
  <si>
    <t>Asfaltbetona seguma nojaukšana vid.0,2m biezumā un transports uz Būvuzņēmēja atbērtni attālumā līdz 200m</t>
  </si>
  <si>
    <t>Asfaltbetona seguma zāģēšana</t>
  </si>
  <si>
    <t>Asfaltbetona seguma izlīdzinošā frēzēšana</t>
  </si>
  <si>
    <t>Apaļā akmens bruģa seguma nojaukšana vid.0,2m biezumā, škirošana, attīrīšana un transports uz Pasūtītāja atbērtni izmantošanai jaunā sliežu ceļa izbūvē</t>
  </si>
  <si>
    <t>SC-1; SC-2</t>
  </si>
  <si>
    <t>Kaltā akmens bruģa seguma nojaukšana vid.0,2m biezumā, škirošana, attīrīšana un transports uz Pasūtītāja atbērtni izmantošanai jaunā sliežu ceļa izbūvē</t>
  </si>
  <si>
    <t>Tramvaja sliežu demontāža un transports uz Liepājas tramvaja noliktavu</t>
  </si>
  <si>
    <t>Esošo gulšņu demontāža, šķirošana un transports uz Būvuzņēmēja atbērtni vai Liepājas tramvaja noliktavu</t>
  </si>
  <si>
    <t>Esošā šķembu balasta, šķembu pamata, drenējošā slāņa un grunts demontāža līdz klātnes atzīmei vid.0,7m biezumā un transports uz Būvuzņēmēja atbērtni</t>
  </si>
  <si>
    <t>Ierakuma rakšana vājas nestspējas grunts zonā (posmā no Pk0+50 līdz Pk2+20), vid. 0,7m dziļumā no klātnes atzīmes un transports uz Būvuzņēmēja atbērtni</t>
  </si>
  <si>
    <t>SC-1</t>
  </si>
  <si>
    <t>2.10</t>
  </si>
  <si>
    <t>Brauktuves apmaļu demontāža (ieskaitot betona nostiprinājumu) un transports uz Būvuzņēmēja atbērtni</t>
  </si>
  <si>
    <t>3.Tramvaju sliežu ceļu atjaunošana</t>
  </si>
  <si>
    <t>Esošo apakšzemes komunikāciju atrašanās vietu precizēšana un nostiprināšana, t.sk. Kontroltranšeju rakšana vai šurfēšana</t>
  </si>
  <si>
    <t>Zemes klātnes būvniecība, veicot esošās grunts stabilizēšanu, lai sasniegtu kopējo deformācijas moduli Ev2≥45MPa  (sajaucot grunti ar saistvielu- piem. cementu vai kaļķi)</t>
  </si>
  <si>
    <t>SC-1; SC-2; SC-3; SC-8</t>
  </si>
  <si>
    <t>Zemes klātnes būvniecība, nomainot grunti vājas nestspējas grunts zonā (posmā no Pk0+50 līdz Pk2+20), vid. 0,7m dziļumā no klātnes atzīmes, lai sasniegtu kopējo deformācijas moduli Ev2≥45MPa</t>
  </si>
  <si>
    <t>SC-1; SC-3; SC-8</t>
  </si>
  <si>
    <t>Salizturīgās kārtas būvniecība Ev2≥80MPa, H=25cm</t>
  </si>
  <si>
    <t>Konstruktīvo kārtu armēšana un atdalīšana ar kombinēto divslāņu ģeosintētisko materiālu- 1 kārta ģeoteksitls (≥150g/m2, pagarinājums GV/ŠV- 40/30%), 1 kārta polipropilēna ģeorežģis (≥200g/m2, stiepes stiprība ≥30kN/m, pagarinājums GV/ŠV- ≤8/8%), ieskaitot pārlaidumus un atlokus</t>
  </si>
  <si>
    <t xml:space="preserve">Pamata nesošās kārtas būvniecība no frakcionēta minerālmateriāla fr.31,5/63, Ev2≥150MPa, (EN 13450:2002), H=20cm </t>
  </si>
  <si>
    <t>Gulšņu balasta slāņa būvniecība no frakcionēta minerālmateriāla fr.8/16, H=20cm (starp gulšņiem)</t>
  </si>
  <si>
    <t>Pamata nesošās kārtas būvniecība seguma plātņu zonā no minerālmateriāla maisījuma 0/56, N-III klase, Ev2≥150MPa, H=20cm</t>
  </si>
  <si>
    <t>Frakcionētu granīta šķembu izlīdzinošā slāņa būvniecība fr.4/8, Hvid=5cm plātņu zonā</t>
  </si>
  <si>
    <t>Sliežu ceļu izbūve uz iepriekšsaspriegtajiem dzelzsbetona gulšņiem ar epīru 1680g/km, ieskaitot gulšņus, sliedes, montāžas materiālus un sliežu metināšanu (viens sliežu ceļš)</t>
  </si>
  <si>
    <t>3.10.1</t>
  </si>
  <si>
    <t>tn</t>
  </si>
  <si>
    <t>3.10.2</t>
  </si>
  <si>
    <t>3.10.3</t>
  </si>
  <si>
    <t>Iepriekšsaspriegtā dzelzsbetona gulšņi</t>
  </si>
  <si>
    <t>3.10.4</t>
  </si>
  <si>
    <t>Stiprinājuma komplekts Vossloh 14 (Mezgls M1)</t>
  </si>
  <si>
    <t>3.10.5</t>
  </si>
  <si>
    <t>3.10.6</t>
  </si>
  <si>
    <t>3.10.7</t>
  </si>
  <si>
    <t>Vossloh stiprinājumu skavu nosedzošo kārbu montāža (tikai posmos ar zāliena segumu)</t>
  </si>
  <si>
    <t>3.10.8</t>
  </si>
  <si>
    <t>Bitumena mastikas iestrāde sliežu un bruģa seguma sadurvietā- šuvē</t>
  </si>
  <si>
    <t>Sliežu ceļu izbūve uz iepriekšsaspriegtajiem dzelzsbetona gulšņiem ar epīru 2500g/km, ieskaitot gulšņus, sliedes, montāžas materiālus un sliežu metināšanu (viens sliežu ceļš)</t>
  </si>
  <si>
    <t>3.11.1</t>
  </si>
  <si>
    <t>3.11.2</t>
  </si>
  <si>
    <t>3.11.3</t>
  </si>
  <si>
    <t>3.11.4</t>
  </si>
  <si>
    <t>3.11.5</t>
  </si>
  <si>
    <t>3.11.6</t>
  </si>
  <si>
    <t>3.11.7</t>
  </si>
  <si>
    <t>3.12</t>
  </si>
  <si>
    <t>Sliežu ceļu izbūve uz betona gropjplātnēm, ieskaitot gropjplātnes, montāžas materiālus un sliežu metināšanu. (viens sliežu ceļš)</t>
  </si>
  <si>
    <t>3.12.1</t>
  </si>
  <si>
    <t>3.12.2</t>
  </si>
  <si>
    <t>Stiprinājuma komplekts (Mezgls M2)</t>
  </si>
  <si>
    <t>3.12.3</t>
  </si>
  <si>
    <t>Pamatu gropjplātnes (Nr.1)</t>
  </si>
  <si>
    <t>3.12.4</t>
  </si>
  <si>
    <t>Pamatu gropjplātnes (Nr.3)</t>
  </si>
  <si>
    <t>3.12.5</t>
  </si>
  <si>
    <t>Gropjplātņu sānu apstrāde ar aukstā bitumena hidroizolācijas mastiku</t>
  </si>
  <si>
    <t>3.12.6</t>
  </si>
  <si>
    <t>Monolītbetona C25/30 aizbetonējums starp gropjplātnēm</t>
  </si>
  <si>
    <t>3.12.7</t>
  </si>
  <si>
    <t>Lietās hidroizolācijas- bitumena mastikas slāņa izbūve uz pamatu gropjplātnēm (hmin=1cm)</t>
  </si>
  <si>
    <t>3.12.8</t>
  </si>
  <si>
    <t>Sliežu savilču 10x70mm montāža gropjplātņu zonā, ieskaitot aizsarggumiju, solis 1,5m</t>
  </si>
  <si>
    <t>3.12.9</t>
  </si>
  <si>
    <t>3.12.10</t>
  </si>
  <si>
    <t>Divkomponentu poliuretāna zemsliežu palējums 2÷5cm biezumā</t>
  </si>
  <si>
    <t>3.12.11</t>
  </si>
  <si>
    <t>3.12.12</t>
  </si>
  <si>
    <t>Polimēra mastikas iestrāde sliežu un asfaltbetona seguma sadurvietā- šuvē</t>
  </si>
  <si>
    <t>3.13</t>
  </si>
  <si>
    <t>Sliežu ceļu pēcnosēdumu balastēšana</t>
  </si>
  <si>
    <t>3.14</t>
  </si>
  <si>
    <t>Tramvaja sliežu sametināšana un slīpēšana pievienojuma vietās pie esošā sliežu ceļa</t>
  </si>
  <si>
    <t>3.15</t>
  </si>
  <si>
    <t>Starpsliežu savienojuma ierīkošana</t>
  </si>
  <si>
    <t>3.16</t>
  </si>
  <si>
    <t>Starpceļu savienojuma ierīkošana</t>
  </si>
  <si>
    <t>3.17</t>
  </si>
  <si>
    <t>Konstruktīvo slāņu atdalīšana ar termiski saistītu neaustu ģeotekstilu (≥85g/m2)</t>
  </si>
  <si>
    <t>3.18</t>
  </si>
  <si>
    <t>Ūdensatvades sistēmas ierīkošana sliežu ceļa zemākajās vietās (ieskaitot vietas sagatavošanu izbūvējot betona veidni un pieslēgšanu LK sistēmai)</t>
  </si>
  <si>
    <t>3.19</t>
  </si>
  <si>
    <t>Vietas sagatavošana ( pamatnes noblīvēšana, betona pamata C30/37 izbūve, sīkšķembu izlīdzinošā slāņa izveide un betona apbetonējums C30/37. Skatīt rasējumu SC-8 "Tipveida šķērsprofili" Detaļu 6 "Ūdens uztvērējs sliežu ceļā" un tā griezumu)</t>
  </si>
  <si>
    <t>SC-8</t>
  </si>
  <si>
    <t>3.20</t>
  </si>
  <si>
    <t>Ūdens uzstvērējs ACO Drain S20, vai ekvivalents, ar tekņu savienojošo elementu ūdens savākšanai no sliedēm (vai analogs) ar čuguna resti 40t</t>
  </si>
  <si>
    <t>3.21</t>
  </si>
  <si>
    <t>Notekas caurumu izveide sliežu rievā 100x10mm, un palāseņa izveide atbilstoši ražotāja specifikācijai</t>
  </si>
  <si>
    <t>3.22</t>
  </si>
  <si>
    <t>Apzaļumošana sliežu ceļā (augu zeme, zālāju sēklas un mēslojums)</t>
  </si>
  <si>
    <t>3.23</t>
  </si>
  <si>
    <t>3.24</t>
  </si>
  <si>
    <t>3.25</t>
  </si>
  <si>
    <t>3.26</t>
  </si>
  <si>
    <t>3.27</t>
  </si>
  <si>
    <t>3.28</t>
  </si>
  <si>
    <t>4.Ceļu daļa</t>
  </si>
  <si>
    <t>Salizturīgās kārtas būvniecība Ev2≥80MPa</t>
  </si>
  <si>
    <t>Minerālmateriāla maisījuma 0/56, (N-III klase) kārtas būvniecība, H=15cm</t>
  </si>
  <si>
    <t>Minerālmateriāla maisījuma 0/45, (Ev2≥130MPa, N-II klase) kārtas būvniecība, H=10cm</t>
  </si>
  <si>
    <t>Granīta bruģa pamata nesošās kārtas būvniecība seguma plātņu zonā no minerālmateriāla maisījuma 0/32p, N-III klase, Hvid=14cm</t>
  </si>
  <si>
    <t>Betona apmales (CA 100.30.15), uz minerālmateriāla pamatnes  fr.0/45 un ar betona C20/25 nostiprinājumu, uzstādīšana</t>
  </si>
  <si>
    <t>Betona apmales (CA 100.30/22.15 KR), uz minerālmateriāla pamatnes fr.0/45 un ar betona C20/25 nostiprinājumu, uzstādīšana</t>
  </si>
  <si>
    <t>Betona apmales (CA 100.22.15), uz minerālmateriāla pamatnes fr.0/45 un ar betona C20/25 nostiprinājumu, uzstādīšana</t>
  </si>
  <si>
    <t>Karstā asfalta AC22 base pamata kārtas izbūve 8cm biezumā S-IV klase</t>
  </si>
  <si>
    <t>4.9</t>
  </si>
  <si>
    <t>Karstā asfalta AC22 base pamata kārtas izbūve 9cm biezumā S-IV klase</t>
  </si>
  <si>
    <t>4.10</t>
  </si>
  <si>
    <t>Karstā asfalta AC16 bin 70/100 saistes kārtas izbūve 6cm biezumā S-IV klase</t>
  </si>
  <si>
    <t>4.11</t>
  </si>
  <si>
    <t>Karstā asfalta AC11 surf 50/70 virskārtas izbūve 4cm biezumā S-III klase</t>
  </si>
  <si>
    <t>4.12</t>
  </si>
  <si>
    <t>Smilts izlīdzinošās kārta būvniecība sliežu ceļā ar bruģa segumu</t>
  </si>
  <si>
    <t>4.13</t>
  </si>
  <si>
    <t>Laukakmeņu granīta bruģa seguma būvniecība sliežu ceļā ar atgūto materiālu no esošā sliežu ceļa.</t>
  </si>
  <si>
    <t>4.14</t>
  </si>
  <si>
    <t>Kaltā granīta bruģa seguma būvniecība sliežu ceļā ar atgūto materiālu no esošā sliežu ceļa.</t>
  </si>
  <si>
    <t>Ceļu daļa (Brauktuve) Lielā iela posmā no Fr.Brīvzemnieka ielas līdz Tramvaja tiltam. 1.KĀRTA</t>
  </si>
  <si>
    <t>Tāme sastādīta 2016.gada tirgus cenās, pamatojoties uz CD daļas rasējumiem.</t>
  </si>
  <si>
    <t>35-00000</t>
  </si>
  <si>
    <t>1.Sagatavošanas un demontāžas darbi (CD-2; CD-3)</t>
  </si>
  <si>
    <t>CD-2; CD-3</t>
  </si>
  <si>
    <t>Trases uzmērīšana un nospraušana</t>
  </si>
  <si>
    <t>Brauktuves apmales nojaukšana un aizvešana uz būvuzņēmēja atbērtni</t>
  </si>
  <si>
    <t>Brauktuves granīta apmales nojaukšana un sagatavošana atkārtotai uzstādīšanai</t>
  </si>
  <si>
    <t>CD-2</t>
  </si>
  <si>
    <t>Ietves apmales nojaukšana un aizvešana uz būvuzņēmēja atbērtni</t>
  </si>
  <si>
    <t>Informatīvo ceļa zīmju demontāža un sagatavošana atkārtotai uzstādīšanai</t>
  </si>
  <si>
    <t>Ceļa zīmju balstu (ar pamatiem un vairogiem) demontāža un sagatavošana atkārtotai uzstādīšanai</t>
  </si>
  <si>
    <t>Ceļa zīmes vairoga demontāža un sagatavošana atkārtotai uzstādīšanai</t>
  </si>
  <si>
    <t>Esošo ceļa horizontālo apzīmējumu demarķēšana krustojumu zonās</t>
  </si>
  <si>
    <t>Luksoforu (ar pamatiem, kopnēm, statņiem, ceļa zīmēm un skaņas signālu blokiem) demontāža un sagatavošana atkārtotai uzstādīšanai</t>
  </si>
  <si>
    <t>Labiekārtojuma elementu (soliņu, atkritumu urnu) demontāža un sagatavošana atkārtotai uzstādīšanai</t>
  </si>
  <si>
    <t>Gājēju barjeras ar pamatiem demontāža un aizvešana uz pasūtītāja atbērtni</t>
  </si>
  <si>
    <t>Betona konstrukciju, atbalstsienu demontāža un aizvešana uz būvuzņēmēja atbērtni</t>
  </si>
  <si>
    <t xml:space="preserve"> 1.14</t>
  </si>
  <si>
    <t>Ģeodēziskā punkta demontāža, aizvēšana uz būvuzņēmēja atbērtni, un izbūve jaunā vietā. Būvdarbu veicējs, pirms izbūves, precizē ģeodēzisko punktu atrašanās vietu un tipu Liepājas pilsētas Būvvaldes inženieru nodaļā.</t>
  </si>
  <si>
    <t xml:space="preserve"> 1.15</t>
  </si>
  <si>
    <t>Asfaltbetona brauktuves seguma nojaukšana vid.0,3m biezumā un aizvešana uz būvuzņēmēja atbērtni</t>
  </si>
  <si>
    <t xml:space="preserve"> 1.16</t>
  </si>
  <si>
    <t>Asfaltbetona ietves seguma nojaukšana vid.0.54m biezumā un aizvešana uz būvuzņēmēja atbērtni</t>
  </si>
  <si>
    <t xml:space="preserve"> 1.17</t>
  </si>
  <si>
    <t>Betona bruģakmens ietves seguma nojaukšana vid. 0.54m biezumā un aizvešana uz atbērtni (betona bruģakmens materiālu uz pasūtītāja atbērtni, segas konstrukciju uz būvuzņēmēja atbērtni)</t>
  </si>
  <si>
    <t xml:space="preserve"> 1.18</t>
  </si>
  <si>
    <t>Apaļā akmens bruģa seguma nojaukšana vid.0.7m biezumā, škirošana un aizvešana uz atbērtni (akmens materiālu uz pasūtītāja atbērtni, segas konstrukciju uz būvuzņēmēja atbērtni). Apaļā akmens bruģa materiāla sagatavošana atkārtotai ieklāšanai.</t>
  </si>
  <si>
    <t xml:space="preserve"> 1.19</t>
  </si>
  <si>
    <t>Esošā nedarbojošā siltumtīkla demontāža un aizvešana uz būvuzņēmēja atbērtni. Galu aizmūrēšana un tranšejas aizbēršana ar uzbēruma grunti.</t>
  </si>
  <si>
    <t xml:space="preserve"> 1.20</t>
  </si>
  <si>
    <t>Esošās afišas konstrukcijas demontāža un atkārtota uzstādīšana</t>
  </si>
  <si>
    <t xml:space="preserve"> 1.21</t>
  </si>
  <si>
    <t>Nederīgās augsnes kārtas noņemšana un aizvešana uz būvuzņēmēja atbērtni</t>
  </si>
  <si>
    <t>Ceļa izbūves darbi</t>
  </si>
  <si>
    <t>2.Zemes darbi (CD-4; CD-5; CD-6; CD-7)</t>
  </si>
  <si>
    <t>Zemes klātnes ierakuma būvniecība</t>
  </si>
  <si>
    <t>CD-4; CD-5; CD-6; CD-7</t>
  </si>
  <si>
    <t>Zemes klātnes uzbēruma būvniecība (no objektā noraktā grunts materiāla un pievestā materiāla)</t>
  </si>
  <si>
    <t>3.Malu nostirprinājumu izbūve (CD-2; CD-3; CD-7)</t>
  </si>
  <si>
    <t>Betona apmales (BA 100.30.15), uz minerālmateriāla pamatnes un ar betona nostiprinājumu, uzstādīšana</t>
  </si>
  <si>
    <t>CD-2; CD-3; CD-7</t>
  </si>
  <si>
    <t>Betona apmales (BA 100.22.15), uz minerālmateriāla pamatnes un ar betona nostiprinājumu, uzstādīšana</t>
  </si>
  <si>
    <t>Betona apmales (BA 100.20.08), uz minerālmateriāla pamatnes un ar betona nostiprinājumu, uzstādīšana</t>
  </si>
  <si>
    <t>Betona apmales (BA 100.30/22.15 KR), uz minerālmateriāla pamatnes un ar betona nostiprinājumu, uzstādīšana</t>
  </si>
  <si>
    <t>Betona apmales (BA 100.30/22.15 L), uz minerālmateriāla pamatnes un ar betona nostiprinājumu, uzstādīšana</t>
  </si>
  <si>
    <t xml:space="preserve"> 3.6</t>
  </si>
  <si>
    <t>Iepriekš demontētās granīta apmales, uz minerālmateriāla pamatnes un ar betona nostiprinājumu, uzstādīšana (10-12cm virs brauktuves, 0-2cm virs brauktuves, slīpi - atbilstoši rasējumam)</t>
  </si>
  <si>
    <t>4.Asfaltbetona brauktuves segas konstrukcijas izbūve (pilna konstrukcija) (CD-2; CD-3; CD-7)</t>
  </si>
  <si>
    <t xml:space="preserve"> 4.1</t>
  </si>
  <si>
    <t>Salizturīgā kārta 40.0 cm biezumā, EV2≥80 MPa</t>
  </si>
  <si>
    <t xml:space="preserve"> 4.2</t>
  </si>
  <si>
    <t>Minerālmateriāla maisījums 0/56, h=15.0 cm,  (ar pamatu zem betona apmalēm),materiāla klase N-III</t>
  </si>
  <si>
    <t xml:space="preserve"> 4.3</t>
  </si>
  <si>
    <t>Minerālmateriāla maisījums 0/45, h=10.0 cm, (ar pamatu zem betona apmalēm), materiāla klase N-II EV2≥130 Mpa</t>
  </si>
  <si>
    <t xml:space="preserve"> 4.4</t>
  </si>
  <si>
    <t>Asfaltbetons AC 22 base/bin, minerālmateriālu klase S-IV h=8.0 cm</t>
  </si>
  <si>
    <t xml:space="preserve"> 4.5</t>
  </si>
  <si>
    <t>Asfaltbetons AC 16 base/bin 70/100, minerālmateriālu klase S-IV h=6.0 cm</t>
  </si>
  <si>
    <t xml:space="preserve"> 4.6</t>
  </si>
  <si>
    <t>Asfaltbetons AC 11 surf 50/70, minerālmateriālu klase S-III, h=4.0cm</t>
  </si>
  <si>
    <t>5.Asfaltbetona brauktuves segas konstrukcijas izbūve (daļēja konstrukcija); (CD-2; CD-3; CD-7)</t>
  </si>
  <si>
    <t xml:space="preserve"> 5.1</t>
  </si>
  <si>
    <t>Minerālmateriāla maisījums 0/45, hvid=15.0 cm, materiāla klase N-II EV2≥130 Mpa</t>
  </si>
  <si>
    <t xml:space="preserve"> 5.2</t>
  </si>
  <si>
    <t xml:space="preserve"> 5.3</t>
  </si>
  <si>
    <t xml:space="preserve"> 5.4</t>
  </si>
  <si>
    <t>6.Betona bruģakmens brauktuves un stāvvietu segas konstrukcijas izbūve (CD-2; CD-3; CD-7)</t>
  </si>
  <si>
    <t xml:space="preserve"> 6.1</t>
  </si>
  <si>
    <t>Salizturīgā kārta 30 cm biezumā</t>
  </si>
  <si>
    <t xml:space="preserve"> 6.2</t>
  </si>
  <si>
    <t>Minerālmateriāla maisījums 0/45, h=20.0 cm (ar pamatu zem betona apmalēm), materiāla klase N-III, EV2≥120 Mpa</t>
  </si>
  <si>
    <t xml:space="preserve"> 6.3</t>
  </si>
  <si>
    <t>Nesaistītu minerālmateriālu maisījuma izlīdzinošā kārta 0/5mm, h=3.0cm</t>
  </si>
  <si>
    <t xml:space="preserve"> 6.4</t>
  </si>
  <si>
    <t>Betona bruģakmens (KOPĀ) h=8.0 cm (200x100x80, pelēks)</t>
  </si>
  <si>
    <t>7.Betona bruģakmens brauktuves segas konstrukcijas izbūve (Jāņa iela) (CD-2; CD-3; CD-7)</t>
  </si>
  <si>
    <t xml:space="preserve"> 7.1</t>
  </si>
  <si>
    <t xml:space="preserve"> 7.2</t>
  </si>
  <si>
    <t xml:space="preserve"> 7.3</t>
  </si>
  <si>
    <t xml:space="preserve"> 7.4</t>
  </si>
  <si>
    <t>Betona bruģakmens (KOPĀ) h=8.0 cm (materiālu tips atbilstoši esošajam Jāņa ielas segumam)</t>
  </si>
  <si>
    <t>8.Dabīgā  kaltā amens brauktuves (stāvvietas) segas konstrukcijas izbūve (CD-2; CD-3; CD-7)</t>
  </si>
  <si>
    <t xml:space="preserve"> 8.1</t>
  </si>
  <si>
    <t>Salizturīgā kārta 30.0 cm biezumā</t>
  </si>
  <si>
    <t xml:space="preserve"> 8.2</t>
  </si>
  <si>
    <t xml:space="preserve"> 8.3</t>
  </si>
  <si>
    <t>Smilts izlīdzinošā kārta, h=6.0cm</t>
  </si>
  <si>
    <t xml:space="preserve"> 8.4</t>
  </si>
  <si>
    <t xml:space="preserve">Dabīgais kaltais bruģakmens h=10-18cm (atgūtais materiāls) </t>
  </si>
  <si>
    <t>9.Dabīgā  kaltā amens brauktuves segas konstrukcijas izbūve (Pasta iela) (CD-2; CD-3; CD-7)</t>
  </si>
  <si>
    <t xml:space="preserve"> 9.1</t>
  </si>
  <si>
    <t xml:space="preserve"> 9.2</t>
  </si>
  <si>
    <t xml:space="preserve"> 9.3</t>
  </si>
  <si>
    <t xml:space="preserve"> 9.4</t>
  </si>
  <si>
    <t>Dabīgais kaltais bruģakmens h=10-18cm (atgūtais un Pasūtītāja materiāls)</t>
  </si>
  <si>
    <t>10.Dabīgā apaļakamens brauktuves segas konstrukcijas izbūve (CD-2; CD-3; CD-7)</t>
  </si>
  <si>
    <t xml:space="preserve"> 10.1</t>
  </si>
  <si>
    <t xml:space="preserve"> 10.2</t>
  </si>
  <si>
    <t xml:space="preserve"> 10.3</t>
  </si>
  <si>
    <t xml:space="preserve"> 10.4</t>
  </si>
  <si>
    <t xml:space="preserve"> 10.5</t>
  </si>
  <si>
    <t>Apaļais akmens bruģis d=10-18cm (Būvuzņēmēja materiāls)</t>
  </si>
  <si>
    <t xml:space="preserve">11. Ceļa aprīkojums un labiekārtojums </t>
  </si>
  <si>
    <t xml:space="preserve"> 11.1</t>
  </si>
  <si>
    <t xml:space="preserve">Visa veida stabu (gājēju plūsmas zonā) – luksoforu, ceļa zīmju, reklāmu, apgaismojumu – aplīmēšana ar dzeltenu, neatstarojošu lentu 1600mm, 1400mm un 350mm augstumā virs zemes. Visiem krāsojumiem vai lentām jābūt ~5 cm platā joslā. </t>
  </si>
  <si>
    <t xml:space="preserve"> 11.2</t>
  </si>
  <si>
    <t xml:space="preserve">Komunikāciju aku vāku, kapju pacelšana/nolaišana līdz projektā norādītajām augstumatzīmēm </t>
  </si>
  <si>
    <t>CD-4; CD-5</t>
  </si>
  <si>
    <t xml:space="preserve"> 11.3</t>
  </si>
  <si>
    <t xml:space="preserve">Uz apmales uzstādāmi atstarojošie elementi baltā krāsā </t>
  </si>
  <si>
    <t xml:space="preserve"> 11.4</t>
  </si>
  <si>
    <t xml:space="preserve">Tramvaju luksofora 7.tipa (GED), ar kronšteinu montāža uz esošiem statiem (ar balsteņa pagarinājumu) </t>
  </si>
  <si>
    <t xml:space="preserve"> 11.5</t>
  </si>
  <si>
    <t xml:space="preserve">Luksofora statnes ar kontaktspaili montāža un iepriekš demontēto transporta un gājēju luksoforu atkārtota uzstādīšana </t>
  </si>
  <si>
    <t xml:space="preserve"> 11.6</t>
  </si>
  <si>
    <t>Esošo inženierkomunikāciju akas vāka nomaiņa (demontējot akas vāku ar dzelzsbetona riņķi un aizvedot to uz Būvuzņēmēja atbērtni) uz "peldošā tipa", 12,5t kabeļakas vāku ar dzelzsbetona riņķiem, un āķu nostiprināšanu</t>
  </si>
  <si>
    <t xml:space="preserve"> 11.7</t>
  </si>
  <si>
    <t>Esošo inženierkomunikāciju akas vāka nomaiņa (demontējot akas vāku ar dzelzsbetona riņķi un aizvedot to uz Būvuzņēmēja atbērtni) uz "peldošā tipa", 12,5t kabeļakas vāku ar dzelzsbetona riņķiem, un āķu nostiprināšanu - ar Lattelecom logo</t>
  </si>
  <si>
    <t xml:space="preserve"> 11.8</t>
  </si>
  <si>
    <t>Esošo inženierkomunikāciju akas vāka nomaiņa (demontējot akas vāku ar dzelzsbetona riņķi un aizvedot to uz Būvuzņēmēja atbērtni) uz "peldošā tipa", 40,0t kabeļakas vāku ar dzelzsbetona riņķiem, un āķu nostiprināšanu - ar Lattelecom logo</t>
  </si>
  <si>
    <t xml:space="preserve"> 11.9</t>
  </si>
  <si>
    <t>Esošo inženierkomunikāciju akas vāka nomaiņa (demontējot akas vāku ar dzelzsbetona riņķi un aizvedot to uz Būvuzņēmēja atbērtni) uz "peldošā tipa", 40,0t kabeļakas vāku ar dzelzsbetona riņķiem, un āķu nostiprināšanu</t>
  </si>
  <si>
    <t xml:space="preserve"> 11.10</t>
  </si>
  <si>
    <t>Kabeļu cauruļu blīvēšana kabeļakās</t>
  </si>
  <si>
    <t xml:space="preserve"> 11.11</t>
  </si>
  <si>
    <t>Atsegto ēkas pamatu apmešana un krāsošana atbilstoši esošajam fasādes risinājumam.</t>
  </si>
  <si>
    <t xml:space="preserve"> 11.12</t>
  </si>
  <si>
    <t>Iepriekš demontēto ceļa zīmju balstu un vairogu atkārtota uzstādīšana (pārbūve)</t>
  </si>
  <si>
    <t xml:space="preserve"> CD-2; CD-3</t>
  </si>
  <si>
    <t xml:space="preserve"> 11.13</t>
  </si>
  <si>
    <t xml:space="preserve">Ceļa zīmju balsta uzstādīšana </t>
  </si>
  <si>
    <t xml:space="preserve"> 11.14</t>
  </si>
  <si>
    <t xml:space="preserve">Ceļa zīmes vairoga (ar metālisku pamatni), ar stiprinājumu, izgatavošana un uzstādīšana uz ceļa zīmju vai apgaismojuma balsta </t>
  </si>
  <si>
    <t xml:space="preserve"> 11.15</t>
  </si>
  <si>
    <t xml:space="preserve">Ceļa zīmes vairoga (ar metālisku pamatni), ar stiprinājumu, izgatavošana un uzstādīšana uz kontakttīklu atsaites </t>
  </si>
  <si>
    <t xml:space="preserve"> 11.16</t>
  </si>
  <si>
    <t>Iepriekš demontēto informatīvo ceļa zīmju atkārtota uzstādīšana</t>
  </si>
  <si>
    <t xml:space="preserve"> 11.17</t>
  </si>
  <si>
    <t xml:space="preserve">Ceļa horizontālie apzīmējumi (plastikāta), balts </t>
  </si>
  <si>
    <t xml:space="preserve"> 11.18</t>
  </si>
  <si>
    <t xml:space="preserve">Ceļa horizontālie apzīmējumi (plastikāta), dzeltens </t>
  </si>
  <si>
    <t>11.19</t>
  </si>
  <si>
    <t>Stiklotas pieturvietas nojumes (ar pamatni un aprīkojumu) komplekta uzstādīšana</t>
  </si>
  <si>
    <t>TS-5; TS-6</t>
  </si>
  <si>
    <t>11.20</t>
  </si>
  <si>
    <t>Norobežojošo stabiņu, ar pamatni, uzstādīšana</t>
  </si>
  <si>
    <t>11.21</t>
  </si>
  <si>
    <t>Soliņu, ar pamatni, uzstādīšana</t>
  </si>
  <si>
    <t>11.22</t>
  </si>
  <si>
    <t>Atkritumu tvertņu, ar pamatni, uzstādīšana</t>
  </si>
  <si>
    <t>11.23</t>
  </si>
  <si>
    <t>Norobežojoša barjeras (Liepājas), ar pamatni, marka rasējumos 'm-1', uzstādīšana</t>
  </si>
  <si>
    <t>11.24</t>
  </si>
  <si>
    <t>Norobežojoša barjeras (pēc tilta barjeras parauga), ar pamatni, marka rasējumos 'm-2', uzstādīšana</t>
  </si>
  <si>
    <t>11.25</t>
  </si>
  <si>
    <t>Lūku vāku līmeņošana pie ēkas  Lielā ielā 12  pēc projektējamām seguma augstuma atzīmēm</t>
  </si>
  <si>
    <t>11.26</t>
  </si>
  <si>
    <t>Zāliena izveide no augsnes, h=15cm apsējot ar zāliena sēklām, 30g/m2</t>
  </si>
  <si>
    <t>11.27</t>
  </si>
  <si>
    <t>Apstādījumu dobju izveide (augsne dekoratīvo augu stādīšanai h=50cm, mizu mulča, h=10cm)</t>
  </si>
  <si>
    <t>TS-4</t>
  </si>
  <si>
    <t>11.28</t>
  </si>
  <si>
    <t>Koku stādīšana, iekļaujot stādmateriālu un materiālus augšanas nodrošināšnai</t>
  </si>
  <si>
    <t>11.29</t>
  </si>
  <si>
    <t>Krūmu stādīšana iepriekš sagatavotajās apstādījumu dobēs. Krūmu stādi - Juniperus chinensis 'Parsonii', konteinerstāds 5l</t>
  </si>
  <si>
    <t>11.30</t>
  </si>
  <si>
    <t>Krūmu stādīšana iepriekš sagatavotajās apstādījumu dobēs. Krūmu stādi - Berberis thunbergii  'Orange Rocket', konteinerstāds, 3l</t>
  </si>
  <si>
    <t>11.31</t>
  </si>
  <si>
    <t>Krūmu stādīšana iepriekš sagatavotajās apstādījumu dobēs. Krūmu stādi - Stephanandra incisa 'Crispa', konteinerstāds, 1l</t>
  </si>
  <si>
    <t>11.32</t>
  </si>
  <si>
    <t>Ziemciešu stādīšana, iekļaujot stādmateriālu</t>
  </si>
  <si>
    <t>Ceļu daļa ; ietves posmā no Fr.Brīvzemnieka ielas līdz Tramvaja tiltam. 1.KĀRTA</t>
  </si>
  <si>
    <t>1.KĀRTA ietves posmā no Fr.Brīvzemnieka ielas līdz Tramvaja tiltam</t>
  </si>
  <si>
    <t>1.Betona bruģakmens ietves segas konstrukcijas izbūve (CD-2; CD-3; CD-7)</t>
  </si>
  <si>
    <t>Minerālmateriāla maisījums 0/32p, h=15.0 cm (ar pamatu zem betona apmalēm)</t>
  </si>
  <si>
    <t>Vadlīniju bruģis, 200x100x60mm, balts</t>
  </si>
  <si>
    <t>Reljefa bruģis ('pumpas'), 200x100x60mm, dzeltens</t>
  </si>
  <si>
    <t>Bruģa raksta veids  'A' (120x120x60mm, ar noapaļotiem stūriem, pelēks)</t>
  </si>
  <si>
    <t>Raksta veids  'B' (200x100x60mm, ar fāzēm, pelēks-67%, sarkans-33%)</t>
  </si>
  <si>
    <t>Raksta veids  'C' (200x100x60mm, ar fāzēm, pelēks-89%; 100x100x60mm, ar fāzēm, pelēks-5%, sarkans-5%, melns-4%)</t>
  </si>
  <si>
    <t>Raksta veids  'D' (200x100x60mm, ar fāzēm, melns-89%; 100x100x60mm, ar fāzēm,  pelēks-4%, sarkans-7%)</t>
  </si>
  <si>
    <t>Raksta veids  'E' (200x100x60mm, ar fāzēm, pelēks-83%, sarkans-17%)</t>
  </si>
  <si>
    <t>1.11</t>
  </si>
  <si>
    <t>Raksta veids  'F' (200x100x60mm, ar fāzēm, pelēks )</t>
  </si>
  <si>
    <t>1.12</t>
  </si>
  <si>
    <t>Raksta veids  'G' (200x100x60mm, ar fāzēm, pelēks)</t>
  </si>
  <si>
    <t>1.13</t>
  </si>
  <si>
    <t>Raksta veids  'H' (240x160x60mm, bez fāzēm, pelēks)</t>
  </si>
  <si>
    <t>1.14</t>
  </si>
  <si>
    <t>Bruģis ar fāzēm, 200x100x60mm, balts</t>
  </si>
  <si>
    <t>1.15</t>
  </si>
  <si>
    <t>Betona bruģakmens ar veloceliņu piktogrammu, 240x320x60mm</t>
  </si>
  <si>
    <t>1.16</t>
  </si>
  <si>
    <t>Betona bruģakmens ar nots piktogrammu, 200x100x60mm</t>
  </si>
  <si>
    <t>1.17</t>
  </si>
  <si>
    <t>Betona bruģakmens ar nots DO piktogrammu, 400x400x80mm</t>
  </si>
  <si>
    <t>1.18</t>
  </si>
  <si>
    <t>Betona bruģakmens ar nots SI piktogrammu, 400x400x80mm</t>
  </si>
  <si>
    <t>1.19</t>
  </si>
  <si>
    <t>Ēku pamatu hidroizolācijas Secudrain WD vai analoga izbūve</t>
  </si>
  <si>
    <t>2.Dabīgā apaļakamens ietves segas konstrukcijas izbūve (CD-2; CD-3; CD-7)</t>
  </si>
  <si>
    <t>Apaļakmens bruģa ieklāšana, Æ 10-18 cm (Būvuzņēmēja materiāls)</t>
  </si>
  <si>
    <t>Šķeltā akmens bruģa ieklāšana, 100x100x100mm</t>
  </si>
  <si>
    <t>3.Asfaltbetona ietves segas konstrukcijas izbūve (CD-2; CD-3; CD-7)</t>
  </si>
  <si>
    <t>Asfaltbetons AC 8 surf , h=4.0cm</t>
  </si>
  <si>
    <t>Elektroapgāde. Ārējais apgaismojums. 1.KĀRTA - ATTIECINĀMĀS IZMAKSAS</t>
  </si>
  <si>
    <t>Tāme sastādīta 2016.gada tirgus cenās, pamatojoties uz ELT  daļas rasējumiem.</t>
  </si>
  <si>
    <t>Apgaismojuma sadalnes</t>
  </si>
  <si>
    <t>S.10; ELT-1-ELT-8</t>
  </si>
  <si>
    <t>Bedres rakšana un aizbēršana sadalnes pamatam</t>
  </si>
  <si>
    <t xml:space="preserve">Apgaismojum sadalnes AS-512 kompl. uzstādīšanai gruntī 
kpl. ar 5 drosinātājslēdžiem, pamatni, slēdzeni, CDC 420, Jauda, vai ekvivalents (ekvivalenti materiāli jāsaskaņo ar projekta autoru un Pasūtītāju) </t>
  </si>
  <si>
    <t>Drošinātāju  40A, NH-00 uzstādīšana sadalnē</t>
  </si>
  <si>
    <t>Drošinātājs, naži, NH-00 montāža sadalnē</t>
  </si>
  <si>
    <t>Drošinātājs, naži, NH-00, pārslēgumu veikšanai</t>
  </si>
  <si>
    <t>Sadalņu zemējuma kontūra izveide t.sk.:</t>
  </si>
  <si>
    <t>Izolēts vads, H07V-K 1x16mm²</t>
  </si>
  <si>
    <t>Kabeļu kurpe, SAL 1.27</t>
  </si>
  <si>
    <t xml:space="preserve">Cinkots zemējuma apaļdzelzs, St/Zn ∅10mm </t>
  </si>
  <si>
    <t>Cinkots zemējuma elektrods, St/Zn ∅20mm, L=1,5m</t>
  </si>
  <si>
    <t>Stieņa spice, TE 20</t>
  </si>
  <si>
    <t>Zemēšanas kopne, R≤30Ω</t>
  </si>
  <si>
    <t>Apgaismojum sadalnes  AS-513 kompl. uzstādīšanai gruntī , Jauda, vai ekvivalents (ekvivalenti materiāli jāsaskaņo ar projekta autoru un Pasūtītāju),.
kpl. ar 5 drosinātājslēdžiem, pamatni, slēdzeni, CDC 420</t>
  </si>
  <si>
    <t>Drošinātāju  50A, NH-00 uzstādīšana sadalnē</t>
  </si>
  <si>
    <t>Drošinātāju līstes Drošinātājs, naži, NH-00 montāža sadalnē</t>
  </si>
  <si>
    <t>ZS kabeļa no 16mm² montāža sadalnē</t>
  </si>
  <si>
    <t>1.20</t>
  </si>
  <si>
    <t>1.21</t>
  </si>
  <si>
    <t>1.22</t>
  </si>
  <si>
    <t>Apgaismojuma aprīkojums</t>
  </si>
  <si>
    <t>Bedres rakšana un aizbēršana apg. staba pamatam</t>
  </si>
  <si>
    <t>Apg. balsta pamata H=6m montāža gatavā bedrē</t>
  </si>
  <si>
    <t>Apgaismojuma balsta uzstādīšana, cinkots konisks (3mm) kpl. ar montāžas izstrādājumiem ( Gumijas blīve apg. balsta 4-10m stiprināšanai), uzstādīšanai zemē, H=6,5m (6,0m virs zemes) ∅60</t>
  </si>
  <si>
    <t>LED gaismekļu montāža kpāreju apgaismošanai 137W 
15574lm, 5700K, CRI 70%, cosφ 0.91, IK08, IP54, VIZULO STORK LITTLE BROTHER 137 W 5700 K Right pedestrian, kpl. ar  gaismekļa ķermeņiem, spuldzēm)</t>
  </si>
  <si>
    <t>LED gaismeklis kpāreju apgaismošanai 102W ; kpl. ar  gaismekļa ķermeņiem, spuldzēm) 10651lm, 5700K, CRI 70%, cosφ 0.91, IK08, IP54, VIZULO STORK LITTLE BROTHER 102 W 5700 K Right pedestrian</t>
  </si>
  <si>
    <t>LED gaismeklis kpāreju apgaismošanai 68W ; kpl. ar  gaismekļa ķermeņiem, spuldzēm) 7083lm, 5700K, CRI 70%, cosφ 0.91, IK08, IP54, VIZULO STORK LITTLE BROTHER 
68 W 5700 K Right pedestrian</t>
  </si>
  <si>
    <t>Apg. pārejas gaismekļa  H=6m uzstādīšana uz proj. TKT balsta (kpl. ar apskavu, gaismekļa ķermeņiem, spuldzēm)</t>
  </si>
  <si>
    <t>Kabeļa  ar Cu dzīslām 1/0,6 kV, NYY-J 3x1,5 mm² montāža apgaismojuma balstā</t>
  </si>
  <si>
    <t>Elektrosadalne balstā ar C 6A automātslēdzi, IP54</t>
  </si>
  <si>
    <t>Nozarošanas spaiļu komplekts, SV15</t>
  </si>
  <si>
    <t>2.11</t>
  </si>
  <si>
    <t>Luksaforu pārcelšana uz apvienotiem apg. un luksafora balsta</t>
  </si>
  <si>
    <t>Kabeļu trase</t>
  </si>
  <si>
    <t>Tranšejas rakšana un aizbēršana viena līdz divu kabeļu (caurules) guldīšanai 0.7m dziļumā, liekās grunts aizvešana  uz būvuzņēmēja atbērtni.</t>
  </si>
  <si>
    <t>Tranšejas rakšana un aizbēršana viena līdz divu kabeļu (caurules) guldīšanai 1m dziļumā, liekās grunts aizvešana  uz būvuzņēmēja atbērtni.</t>
  </si>
  <si>
    <t>Tranšejas rakšana un aizbēršana trīs līdz četru kabeļu (caurules) guldīšanai 0.7m dziļumā, liekās grunts aizvešana  uz būvuzņēmēja atbērtni.</t>
  </si>
  <si>
    <t>Tranšejas rakšana un aizbēršana viena līdz divu kabeļu (caurules) guldīšanai 0.7m dziļumā ar rokām, liekās grunts aizvešana  uz būvuzņēmēja atbērtni.</t>
  </si>
  <si>
    <t xml:space="preserve">Smlšu spilvena (Celtniecības smiltis) veidošanai zem kabeļa </t>
  </si>
  <si>
    <t>m³</t>
  </si>
  <si>
    <t>Kabeļa aizsargcaurule kpl. ar buksieri un nosegvākiem, PE ∅110, 1250 N ieguldīšana gatavā tranšejā</t>
  </si>
  <si>
    <t>Kabeļa aizsargcaurule kpl. ar buksieri un nosegvākiem, PE ∅110, 450 N ieguldīšana gatavā tranšejā</t>
  </si>
  <si>
    <t>Kabeļa ar Al dzīslām 1/0,6 kV, AXMK 4x16mm²   montāža</t>
  </si>
  <si>
    <t>Kabeļa ar Al dzīslām 1/0,6 kV, AXMK 4x50mm²   montāža</t>
  </si>
  <si>
    <t>Kabeļa ar Al dzīslām 1/0,6 kV, AXMK 4x35mm²  montāža</t>
  </si>
  <si>
    <t>ZS kabeļa līdz 35 mm² ievēršana caurulē</t>
  </si>
  <si>
    <t>Ekspluatācijā esoša kabeļa kabeļa pārcelšana - bez sprieguma</t>
  </si>
  <si>
    <t>0,4kV kabeļa gala apdare montaža 4- dzīslu kabeļiem 
ar plastmasas izolāciju 25 - 70 mm², EPKT-0031-L12</t>
  </si>
  <si>
    <t>Izolējošā caurulīte kabelim ar šķērsgriezumu 4-35mm², EN-CGPT-12/ 4-0</t>
  </si>
  <si>
    <t>Manšete kabelim ar šķērsgriezumu 4-35mm², MWTM-16/ 5- 50/S</t>
  </si>
  <si>
    <t>0,4kV kabeļa gala apdare montāža 4- dzīslu kabeļiem 
ar plastmasas izolāciju 16mm², EPKT-0015</t>
  </si>
  <si>
    <t>Izolējošā caurulīte kabelim ar šķērsgriezumu 4-35mm², EN-CGPT-18/ 6-0</t>
  </si>
  <si>
    <t>Manšete kabelim ar šķērsgriezumu 4-35mm², MWTM-25/ 8-100/S</t>
  </si>
  <si>
    <t>Brīdinājuma lenta "Uzmanību kabelis !"</t>
  </si>
  <si>
    <t>Pārējie montāžas darbi</t>
  </si>
  <si>
    <t>ZS kabeļa pārbaude ar paaugstinātu spriegumu</t>
  </si>
  <si>
    <t>Teritorijas labiekārtošana (melnzemes  kārtas h=15cm sagatavošanu un zāles sēšanu 30g/m2)</t>
  </si>
  <si>
    <t>m²</t>
  </si>
  <si>
    <t>Bruģa demontāža</t>
  </si>
  <si>
    <t>Bruģa atjaunošana, seguma konstrukciju skat. lapas ELT-6 ST un ELT-8 APG</t>
  </si>
  <si>
    <t>Asfalsteguma demontāža, utilizācija</t>
  </si>
  <si>
    <t>Asfaltseguma atjaunošana seguma konstrukciju skat. lapas ELT-6 ST un ELT-8 APG</t>
  </si>
  <si>
    <t>Betona apmales (BA 100.30.15), uz minerālmateriāla pamatnes  fr.0/45 un ar betona C16/20 nostiprinājumu atjaunošana</t>
  </si>
  <si>
    <t>ZS apgaismojuma kabeļa demontāža</t>
  </si>
  <si>
    <t>Luksafora balstu demontāža</t>
  </si>
  <si>
    <t>Organizatoriskie pasākumi</t>
  </si>
  <si>
    <t>6.1</t>
  </si>
  <si>
    <t>EPL vai sarkanās līnijas nospraušana</t>
  </si>
  <si>
    <t>km</t>
  </si>
  <si>
    <t>6.2</t>
  </si>
  <si>
    <t>Elekrtoķīmiskā aizsardzība  (SAT tīkliem)</t>
  </si>
  <si>
    <t>Elektroapgāde. Ārējais apgaismojums. 1.KĀRTA - NEATTIECINĀMĀS IZMAKSAS</t>
  </si>
  <si>
    <t>Bedres rakšana un aizbēršana  ar smilti apg. staba pamatam</t>
  </si>
  <si>
    <t>Esošā apgaismojuma balsta pārvietošana</t>
  </si>
  <si>
    <t>Tranšejas rakšana un aizbēršana  ar smilti viena līdz divu kabeļu (caurules) guldīšanai 0.7m dziļumā, liekās grunts aizvešana  uz būvuzņēmēja atbērtni.</t>
  </si>
  <si>
    <t>Tranšejas rakšana un aizbēršana ar smilti  viena līdz divu kabeļu (caurules) guldīšanai 1m dziļumā, liekās grunts aizvešana  uz būvuzņēmēja atbērtni</t>
  </si>
  <si>
    <t>Kabeļa aizsargcaurule PE ∅110, 1250 N ieguldīšana gatavā tranšejā</t>
  </si>
  <si>
    <t>Kabeļa aizsargcaurule  PE ∅110, 450 N ieguldīšana gatavā tranšejā</t>
  </si>
  <si>
    <t>Kabeļa ar Al dzīslām 1/0,6 kV AXMK 4x35mm² montāža</t>
  </si>
  <si>
    <t>Kabeļa ar Al dzīslām 1/0,6 kV AXMK 4x35mm² ievēršana caurulē</t>
  </si>
  <si>
    <t>Ekspluatācijā esoša kabeļa pārcelšana - bez sprieguma</t>
  </si>
  <si>
    <t>0,4kV kabeļa gala apdare 4- dzīslu kabeļiem 
ar plastmasas izolāciju 25 - 70 mm²  EPKT-0031-L12</t>
  </si>
  <si>
    <t>Izolējošā caurulīte kabelim ar šķērsgriezumu 4-35mm²  EN-CGPT-12/ 4-0</t>
  </si>
  <si>
    <t>Manšete kabelim ar šķērsgriezumu 4-35mm² MWTM-16/ 5- 50/S</t>
  </si>
  <si>
    <t>2.12</t>
  </si>
  <si>
    <t>0,4kV kabeļlīnijas  pārbūve.</t>
  </si>
  <si>
    <t>7.</t>
  </si>
  <si>
    <t xml:space="preserve">Tāme sastādīta 2016.gada tirgus cenās, pamatojoties uz ELT  daļas rasējumiem  </t>
  </si>
  <si>
    <t>Montāžas darbi zemsprieguma kabeļu līnijām</t>
  </si>
  <si>
    <t>S.9; ELT-1-ELT-6</t>
  </si>
  <si>
    <t>Tranšeja - bedre kabeļa vai citu apakšzemes komunikāciju apsekošanai (šurfēšana)</t>
  </si>
  <si>
    <t>Tranšeja - bedre ZS uzmavām</t>
  </si>
  <si>
    <t>Tranšejas rakšana un aizbēršana viena līdz divu kabeļu (caurules) gūldīšanai 0.7m dziļumā, liekās grunts aizvešana  uz būvuzņēmēja atbērtni.</t>
  </si>
  <si>
    <t>Tranšejas rakšana un aizbēršana trīs līdz četru kabeļu (caurules) gūldīšanai 0,7m dziļumā, liekās grunts aizvešana  uz būvuzņēmēja atbērtni.</t>
  </si>
  <si>
    <t>Tranšejas rakšana un aizbēršana viena līdz divu kabeļu (caurules) gūldīšanai 1m dziļumā, liekās grunts aizvešana  uz būvuzņēmēja atbērtni.</t>
  </si>
  <si>
    <t>Tranšejas rakšana un aizbēršana trīs līdz četru kabeļu (caurules) gūldīšanai 1m dziļumā, liekās grunts aizvešana  uz būvuzņēmēja atbērtni.</t>
  </si>
  <si>
    <t xml:space="preserve">Kabeļa tranšeja-dziļuma rezerve </t>
  </si>
  <si>
    <t>Kabeļu aizsargcaurules d=līdz 110 mm ieguldīšana gatavā tranšejā</t>
  </si>
  <si>
    <t>Kabeļu līnijas mehāniskā aizsardzība celtniecības laikā</t>
  </si>
  <si>
    <t>Bruģa (flizes) klājuma ieklāšana,  seguma konstrukciju skat. lapas ELT-6 ST un ELT-8 APG</t>
  </si>
  <si>
    <t>Bruģa (flizes) klājuma demontāža</t>
  </si>
  <si>
    <t>ZS kabeļa no 50 līdz 150 mm2 ieguldīšana gatavā tranšejā</t>
  </si>
  <si>
    <t>ZS kabeļa 185 mm2 un lielāka ieguldīšana gatavā tranšejā</t>
  </si>
  <si>
    <t>ZS kabeļa no 50 līdz 150 mm2 ievēršana caurulē</t>
  </si>
  <si>
    <t>ZS kabeļa 185 mm2 un lielāka ievēršana caurulē</t>
  </si>
  <si>
    <t>ZS viendzīslas kabeļa no 16mm2 montāža sadalnē</t>
  </si>
  <si>
    <t>ZS plastmasas izolācijas kabeļa 185 mm2  un lielāka gala apdare</t>
  </si>
  <si>
    <t>ZS kabeļlīnijas pievienošana (atvienošana)</t>
  </si>
  <si>
    <t>pievienoj.</t>
  </si>
  <si>
    <t xml:space="preserve">ZS plastmasas izolācijas kabeļa 185 mm2  un lielāka savienošanas uzmavas montāža </t>
  </si>
  <si>
    <t xml:space="preserve">ZS kabeļa no 50 līdz 150 mm2 pārejas savienošanas uzmavas montāža </t>
  </si>
  <si>
    <t xml:space="preserve">ZS kabeļa 185 mm2 un lielāka pārejas savienošanas uzmavas montāža </t>
  </si>
  <si>
    <t>1.23</t>
  </si>
  <si>
    <t>Materiālu izmaksas zemsprieguma kabeļu līnijām</t>
  </si>
  <si>
    <t>S.10; ELT-1- ELT-6</t>
  </si>
  <si>
    <t>0803.001</t>
  </si>
  <si>
    <t>Kabelis 1kV, četrdzīslu AXMK-4x240</t>
  </si>
  <si>
    <t>Kabelis 1kV, četrdzīslu AXMK-4x150</t>
  </si>
  <si>
    <t>Kabelis 1kV, četrdzīslu AXMK-4x120</t>
  </si>
  <si>
    <t>0803.004</t>
  </si>
  <si>
    <t>Kabelis 1kV, četrdzīslu AXMK-4x70</t>
  </si>
  <si>
    <t>0909.003</t>
  </si>
  <si>
    <t>Gala apdare (g/a) EPKT 0063 L12 četrdzīslu kabelim 150-240 mm2</t>
  </si>
  <si>
    <t>Izolējošās caurulītes EN-CGPT-39/13-0</t>
  </si>
  <si>
    <t>Manšetes MWTM-50/16-150/S</t>
  </si>
  <si>
    <t>0912.008</t>
  </si>
  <si>
    <t>Kabeļu aizsardzības caurule d=110, zemē guldāmā, gofrētā, lokanā 450N</t>
  </si>
  <si>
    <t>0912.010</t>
  </si>
  <si>
    <t>Kabeļu aizsardzības caurule d=110, zemē guldāmā, dalāmā 450N</t>
  </si>
  <si>
    <t>0912.012</t>
  </si>
  <si>
    <t>Kabeļu aizsardzības caurule d=110, zemē guldāma, cietā, 
paaugstinātas spiedes stiprības 1250N</t>
  </si>
  <si>
    <t>0922.003</t>
  </si>
  <si>
    <t>0923.001</t>
  </si>
  <si>
    <t>Pārejuzmava (p/u) līdz 1kV, četrdzīslu plastmasas kabelis uz 
četrdzīslu eļļas kabeli TRAJ-01/4x 25-70/4SB</t>
  </si>
  <si>
    <t>2.13</t>
  </si>
  <si>
    <t>0923.003</t>
  </si>
  <si>
    <t>Pārejuzmava (p/u) līdz 1kV, četrdzīslu plastmasas kabelis uz 
četrdzīslu eļļas  kabeli TRAJ-01/4x150-240/4SB</t>
  </si>
  <si>
    <t>2.14</t>
  </si>
  <si>
    <t>1303.003</t>
  </si>
  <si>
    <t>Signāllenta kabeļlīnijai, platums 125 mm</t>
  </si>
  <si>
    <t>2.15</t>
  </si>
  <si>
    <t>1303.005</t>
  </si>
  <si>
    <t>Kabeļu marķējums (birka) zemē guldāmam kabelim 50x100 mm</t>
  </si>
  <si>
    <t>803.002</t>
  </si>
  <si>
    <t>Savienošanas uzmava (s/u) līdz 1kV, četrdzīslu kabelim POLJ-01/4X150-240</t>
  </si>
  <si>
    <t>Savienošanas uzmava (s/u) līdz 1kV, četrdzīslu kabelim SMH4 70-185 SV</t>
  </si>
  <si>
    <t>Savienošanas uzmava (s/u) līdz 1kV, četrdzīslu kabelim LJSM-4x/095-240</t>
  </si>
  <si>
    <t>8.</t>
  </si>
  <si>
    <t xml:space="preserve">10kV kabeļlīnijas pārbūve. </t>
  </si>
  <si>
    <t>Tāme sastādīta 2016.gada tirgus cenās, pamatojoties uz ELT daļas rasējumiem.</t>
  </si>
  <si>
    <t>22-
00000</t>
  </si>
  <si>
    <t>Montāžas darbi vidsprieguma kabeļu līnijām</t>
  </si>
  <si>
    <t>Tranšeja - bedre VS uzmavām</t>
  </si>
  <si>
    <t>Kabeļu aizsargcaurules d=līdz 160 mm montāža</t>
  </si>
  <si>
    <t>Kabeļa mehāniskā aizsarzība ar lentveida vai rievzobu profiliem</t>
  </si>
  <si>
    <t>Ekspluatācijā esoša kabeļa kabeļa pārbūve - bez sprieguma</t>
  </si>
  <si>
    <t>Bruģa (flizes) klājuma  ieklāšana,  seguma konstrukciju skat. lapas ELT-6 ST un ELT-8 APG</t>
  </si>
  <si>
    <t>VS 3 dzīslu kabeļa 35 - 95 mm2 ieguldīšana gatavā tranšejā</t>
  </si>
  <si>
    <t>VS 3 dzīslu kabeļa 120 - 240 mm2 ieguldīšana gatavā tranšejā</t>
  </si>
  <si>
    <t>VS 3 dzīslu kabeļa 120 - 240 mm2 montāža caurulē</t>
  </si>
  <si>
    <t>VS kabeļlīnijas pievienošana (atvienošana)</t>
  </si>
  <si>
    <t xml:space="preserve">VS 3 dzīslu plastmasas izolācijas kabeļa no 120 mm2  savienošanas uzmavas montāža </t>
  </si>
  <si>
    <t xml:space="preserve">VS 3 dzīslu kabeļa pārejas (papīra - plastmasas izolācija) savienojuma uzmavas montāža </t>
  </si>
  <si>
    <t>Materiālu izmaksas vidsprieguma kabeļu līnijām</t>
  </si>
  <si>
    <t>S.10; ELT-1-ELT-6</t>
  </si>
  <si>
    <t>Kabelis 10kV, viendzīslu ar lentas ekrānu AHXAMK-W 3x240+35 Al (Wiski)</t>
  </si>
  <si>
    <t>Kabelis 10kV, viendzīslu ar lentas ekrānu AHXAMK-W 3x95+35 Al (Wiski)</t>
  </si>
  <si>
    <t>0912.009</t>
  </si>
  <si>
    <t>Kabeļu aizsardzības caurule d=160, zemē guldāmā, gofrētā, lokanā 450N</t>
  </si>
  <si>
    <t>0912.011</t>
  </si>
  <si>
    <t>Kabeļu aizsardzības caurule d=160, zemē guldāmā, dalāmā 450N</t>
  </si>
  <si>
    <t>0912.013</t>
  </si>
  <si>
    <t>Kabeļu aizsardzības caurule d=160, zemē guldāma, cietā, 
paaugstinātas spiedes stiprības 1250N</t>
  </si>
  <si>
    <t>0914.001</t>
  </si>
  <si>
    <t>Aizsarglenta kabelim, plastmasas</t>
  </si>
  <si>
    <t>0919.010</t>
  </si>
  <si>
    <t>Savienošanas uzmava (s/u) 10 kV trīsdzīslu kabelim kopējā apvalkā uz viendzīslu ar lentas ekrānu(Wiski) kabeli CHMSV-W 12kV 95-240</t>
  </si>
  <si>
    <t>0921.005</t>
  </si>
  <si>
    <t>Pārejuzmava (p/u) 12kV viendzīslu kabelim 
ar lentas ekrānu (Wiski) uz eļļas kabeli CHMPRSV3-1W 12kV 35-95</t>
  </si>
  <si>
    <t>0921.006</t>
  </si>
  <si>
    <t>Pārejuzmava (p/u) TRAJ-12/1x150-240-CEE01 12kV viendzīslu kabelim 
ar lentas ekrānu (Wiski) uz eļļas kabeli 150-240 mm2</t>
  </si>
  <si>
    <t>0925.009</t>
  </si>
  <si>
    <t>Bezlodēšanas zemējuma sistēmas komplekts SMOE 62600 savienojuma un pārejas uzmavām kabeļiem ar alumīnija ekrānu AHXAMK-W)</t>
  </si>
  <si>
    <t>9.</t>
  </si>
  <si>
    <t>Kabeļu kanalizācija  SIA "Liepajas Tramvajs". 1.KĀRTA</t>
  </si>
  <si>
    <t>Tāme sastādīta 2016.gada tirgus cenās, pamatojoties uz EST daļas rasējumiem.</t>
  </si>
  <si>
    <t>I</t>
  </si>
  <si>
    <t>23-00000</t>
  </si>
  <si>
    <t xml:space="preserve">Kabeļu kanalizācija </t>
  </si>
  <si>
    <t>S.11; EST-1-EST-11</t>
  </si>
  <si>
    <t>Tranšejas rakšana un aizbēršana platumā līdz 0,5 m , liekās grunts aizvešana  uz būvuzņēmēja atbērtni.</t>
  </si>
  <si>
    <t>Gofrēta dubultsienu caurule D=110mm, EVOCAB FLEX</t>
  </si>
  <si>
    <t>Lenta</t>
  </si>
  <si>
    <t xml:space="preserve">Kabeļu akas uzstādīšana </t>
  </si>
  <si>
    <t>Kabeļu cauruļu blīvēšanas materiāls 16 A</t>
  </si>
  <si>
    <t>Кabeļu aka PE KKS2 (Klase A)</t>
  </si>
  <si>
    <t>Dzelzsbetona gredzens 70/90 cm</t>
  </si>
  <si>
    <t>Akas lūka/vāks D400 (40t) D=630mm čuguna, peldošā tipa, slēdzams</t>
  </si>
  <si>
    <t xml:space="preserve">Kontakttīklu kabeļu kanalizācija </t>
  </si>
  <si>
    <t xml:space="preserve">Kontakttīklu kabeļu kanalizacija d ∅110, 450 N </t>
  </si>
  <si>
    <t xml:space="preserve">Kontakttīklu kabeļu kanalizacija d ∅110, 1250 N </t>
  </si>
  <si>
    <t>Bruģa atjaunošana, seguma konstrukciju skat. lapas BM-10</t>
  </si>
  <si>
    <t>Kabeļu kanalizācija  SIA "Lattelecom". 1.KĀRTA</t>
  </si>
  <si>
    <t>10.</t>
  </si>
  <si>
    <t xml:space="preserve">Tāme sastādīta 2016.gada tirgus cenās, pamatojoties uz EST  daļas rasējumiem   </t>
  </si>
  <si>
    <t>Dalītā caurule D=110mm 450N 3m/162m sarkana EVOCAB SPLIT</t>
  </si>
  <si>
    <t>Kabeļu cauruļu blīvēšanas materiāls</t>
  </si>
  <si>
    <t>Kabeļu akas vāks ("peldošā tipa", 12,5 t, Lattelecom logo)</t>
  </si>
  <si>
    <t>Kabeļu akas vāks ("peldošā tipa", 40 t, Lattelecom logo)</t>
  </si>
  <si>
    <t>Dzelzsbetona riņķis kabeļakām</t>
  </si>
  <si>
    <t>Darbu apjomi</t>
  </si>
  <si>
    <t>Esošo āķu nostiprināšanas</t>
  </si>
  <si>
    <t>Saglabajot esošos tīklus ar dalīta caurulem</t>
  </si>
  <si>
    <t>11.</t>
  </si>
  <si>
    <t>Kabeļu kanalizācija  SIA "OSTKOM". 1.KĀRTA</t>
  </si>
  <si>
    <t>Tāme sastādīta 2016.gada tirgus cenās, pamatojoties uz EST  daļas rasējumiem.</t>
  </si>
  <si>
    <t>Kabeļu akas vāks ("peldošā tipa", 12,5 t.)</t>
  </si>
  <si>
    <t>Kabeļu akas vāks ("peldošā tipa", 40 t.)</t>
  </si>
  <si>
    <t>Marķēta brīdinājuma lenta</t>
  </si>
  <si>
    <t>12.</t>
  </si>
  <si>
    <t>Luksoforu pieslēgums. 1.KĀRTA</t>
  </si>
  <si>
    <t>Tāme sastādīta 2016.gada tirgus cenās, pamatojoties uz VAS-L daļas rasējumiem.</t>
  </si>
  <si>
    <t>23-
00000</t>
  </si>
  <si>
    <t>S.11; VAS-L-1-VAS-L-5</t>
  </si>
  <si>
    <t>Aizsargcaurule EVOPIPES EVOCAB HARD D=110mm (750N)</t>
  </si>
  <si>
    <t>Dalītās aizsargcaurule gludas EVOPIPES EVOCAB SPLIT D=110mm (750N)</t>
  </si>
  <si>
    <t>Aizsargcauruļu savienojumi EVOPIPES EVOCAB D=110mm</t>
  </si>
  <si>
    <t xml:space="preserve">Savienojuma uzmava kabeļiem ar plastmasas izolāciju 0,6/1 kV RAYCHEM SMOE 81141 </t>
  </si>
  <si>
    <t>Kabelis ar vara dzislām MCMO 12x1,5mm2</t>
  </si>
  <si>
    <t>Smilts kabeļa spilvena ierīkošanai</t>
  </si>
  <si>
    <t>5,1</t>
  </si>
  <si>
    <t>Montāžas darbi</t>
  </si>
  <si>
    <t>Tranšējas rakšana un aizbēršana</t>
  </si>
  <si>
    <t>Aizsargcaurules ieguldīšana gatavā tranšejā</t>
  </si>
  <si>
    <t>0,6/1 kV kabeļa ievēršana, ieguldīšana caurulē</t>
  </si>
  <si>
    <t>0,6/1 kV kabeļa montāža pa konstrukcijām</t>
  </si>
  <si>
    <t>Savienojuma montāža</t>
  </si>
  <si>
    <t>0,6/1 kV plastmasas izolācijas kabeļa savienojuma uzmavas montāža</t>
  </si>
  <si>
    <t>0,6/1 kV kabeļa pārbaude ar paaugstinātu spriegumu</t>
  </si>
  <si>
    <t>Cilpas F-0 pret. mērīšana</t>
  </si>
  <si>
    <t>pievien.</t>
  </si>
  <si>
    <t>Izolācijas pretestības mērīšana</t>
  </si>
  <si>
    <t>Citi profilaktiskie mērījumi (kabeļu pretestības mērīšana, cilpas F-PE pretestības mērīšana)</t>
  </si>
  <si>
    <t>mēr.</t>
  </si>
  <si>
    <t>Esošas grunts izvēšana uz būvuzņēmēja atbērtni</t>
  </si>
  <si>
    <t xml:space="preserve">Zālāju atjaunošana (melnzemes  kārtas h=10cm sagatavošanu un zāles sēšanu 30g/m2) skat. lap VS-L-5 </t>
  </si>
  <si>
    <t xml:space="preserve">Kontrolera programmēšana, sistēmas palaišana </t>
  </si>
  <si>
    <t>13.</t>
  </si>
  <si>
    <t>Ūdensapgade. Ārejie tīkli.</t>
  </si>
  <si>
    <t>Tāme sastādīta 2016.gada tirgus cenās, pamatojoties uz ŪKT daļas rasējumiem.</t>
  </si>
  <si>
    <t>27-
00000</t>
  </si>
  <si>
    <t>ŪDENSAPGĀDE</t>
  </si>
  <si>
    <t>S.7; ŪKT-1-ŪKT-7;  ŪKT.IS1-ŪKT.IS4</t>
  </si>
  <si>
    <t>Ūdensapgādes plastmasas caurules PE, PN10 izbūve būvgrāvī - ieskaitot izlīdzinošo kārtu, apbērumu, tranšejas aizbēršanu un spiediena pārbaudi</t>
  </si>
  <si>
    <t>1.1.</t>
  </si>
  <si>
    <t>SDR17, PE100</t>
  </si>
  <si>
    <t>1.1.1.</t>
  </si>
  <si>
    <t>De 25</t>
  </si>
  <si>
    <t>Ūdensapgādes kaļamā ķeta caurules DCI, PN10 izbūve būvgrāvī - ieskaitot tranšejas izveidošanu, izlīdzinošo kārtu, apbērumu, tranšejas aizbēršanu un spiediena pārbaudi</t>
  </si>
  <si>
    <t>DCI, PN10</t>
  </si>
  <si>
    <t>2.1.1.</t>
  </si>
  <si>
    <t>DN 50</t>
  </si>
  <si>
    <t>2.1.2.</t>
  </si>
  <si>
    <t>DN 100</t>
  </si>
  <si>
    <t>2.1.3.</t>
  </si>
  <si>
    <t>DN 150</t>
  </si>
  <si>
    <t>2.1.4.</t>
  </si>
  <si>
    <t>DN 300</t>
  </si>
  <si>
    <t xml:space="preserve">Ugunsdzēsības hidranti - komplektācijā ar visiem veidgabaliem. </t>
  </si>
  <si>
    <t>3.1.</t>
  </si>
  <si>
    <t>Pazemes siltinātais teleskopiskais ugunsdzēsības hidrants ar S-veidu pieslēgumu (H-SR)</t>
  </si>
  <si>
    <t>3.1.1.</t>
  </si>
  <si>
    <t xml:space="preserve"> h=1150-1750mm</t>
  </si>
  <si>
    <t>Kaļamā ķeta veidgabali</t>
  </si>
  <si>
    <t>4.1.</t>
  </si>
  <si>
    <t>Līkumi</t>
  </si>
  <si>
    <t>4.1.1.</t>
  </si>
  <si>
    <t>DCI Atloku 11 grādu līkums: nominālais diametrs: 300mm</t>
  </si>
  <si>
    <t>4.1.2.</t>
  </si>
  <si>
    <t>DCI Atloku 11 grādu līkums: nominālais diametrs: 150mm</t>
  </si>
  <si>
    <t>4.1.3.</t>
  </si>
  <si>
    <t>DCI Atloku 22 grādu līkums: nominālais diametrs: 150mm</t>
  </si>
  <si>
    <t>4.1.4.</t>
  </si>
  <si>
    <t>DCI Atloku 22 grādu līkums: nominālais diametrs: 100mm</t>
  </si>
  <si>
    <t>4.2.</t>
  </si>
  <si>
    <t>Trejgabali</t>
  </si>
  <si>
    <t>4.2.1.</t>
  </si>
  <si>
    <t>DCI Atloku trejgabals: nominālais diametrs: 300/150mm</t>
  </si>
  <si>
    <t>4.2.2.</t>
  </si>
  <si>
    <t>DCI Atloku trejgabals: nominālais diametrs: 300/100mm</t>
  </si>
  <si>
    <t>4.3.</t>
  </si>
  <si>
    <t>Noslēgatloki</t>
  </si>
  <si>
    <t>4.3.1.</t>
  </si>
  <si>
    <t>DCI Noslēgatloks: nominālais diametrs: 100mm</t>
  </si>
  <si>
    <t>4.4.</t>
  </si>
  <si>
    <t>Pazemes tipa atloku aizbīdņi</t>
  </si>
  <si>
    <t>4.4.1.</t>
  </si>
  <si>
    <t>DCI Pazemes tipa atloku aizbīdnis ar teleskopisku pagarinātājkātu un kapi, 1.0-2.0 m garu: nominālais diametrs: 300mm</t>
  </si>
  <si>
    <t>4.4.2.</t>
  </si>
  <si>
    <t>DCI Pazemes tipa atloku aizbīdnis ar teleskopisku pagarinātājkātu un kapi, 1.0-2.0 m garu: nominālais diametrs: 150mm</t>
  </si>
  <si>
    <t>4.4.3.</t>
  </si>
  <si>
    <t>DCI Pazemes tipa atloku aizbīdnis ar teleskopisku pagarinātājkātu un kapi, 1.0-2.0 m garu: nominālais diametrs: 100mm</t>
  </si>
  <si>
    <t>4.5.</t>
  </si>
  <si>
    <t>Atloki</t>
  </si>
  <si>
    <t>4.5.1.</t>
  </si>
  <si>
    <t>Uz stiepi noturīgs uzliekams atloks ķeta caurulei: nominālais diametrs: 300mm priekš ķeta atloka:nominālais diametrs 300mm</t>
  </si>
  <si>
    <t>4.5.2.</t>
  </si>
  <si>
    <t>Uz stiepi noturīgs uzliekams atloks ķeta caurulei: nominālais diametrs: 150mm priekš ķeta atloka:nominālais diametrs 150mm</t>
  </si>
  <si>
    <t>4.5.3.</t>
  </si>
  <si>
    <t>Uz stiepi noturīgs uzliekams atloks ķeta caurulei: nominālais diametrs: 100mm priekš ķeta atloka:nominālais diametrs 100mm</t>
  </si>
  <si>
    <t>4.6.</t>
  </si>
  <si>
    <t>Savienojuma uzmava</t>
  </si>
  <si>
    <t>4.6.1.</t>
  </si>
  <si>
    <t>Savienojuma uzmava gludiem galiem ķeta caurulei:nominālais diametrs 300mm</t>
  </si>
  <si>
    <t>4.6.2.</t>
  </si>
  <si>
    <t>Savienojuma uzmava gludiem galiem ķeta caurulei:nominālais diametrs 150mm</t>
  </si>
  <si>
    <t>4.6.3.</t>
  </si>
  <si>
    <t>Savienojuma uzmava gludiem galiem ķeta caurulei:nominālais diametrs 100mm</t>
  </si>
  <si>
    <t>4.6.4.</t>
  </si>
  <si>
    <t>Savienojuma uzmava gludiem galiem ķeta caurulei:nominālais diametrs 50mm</t>
  </si>
  <si>
    <t>4.7.</t>
  </si>
  <si>
    <t>DCI Sedli</t>
  </si>
  <si>
    <t>4.7.1.</t>
  </si>
  <si>
    <t>Kaļamā ķeta sedli ar atzarojumu un cilindrisko vītni 25mm ar teleskopisku pagarinātājkātu un kapi servisa ventiļa pievienošanai, viens gals ar noturīgu uz stiepi  PE-caurules 25mm pievienojumam, otrs ar ārējo vītni priekš sedlu uzmavas, priekš DCI caurules: nominālais diametrs 300mm</t>
  </si>
  <si>
    <t>4.7.2.</t>
  </si>
  <si>
    <t>Kaļamā ķeta sedli ar atzarojumu un cilindrisko vītni 25mm ar teleskopisku pagarinātājkātu un kapi servisa ventiļa pievienošanai, viens gals ar noturīgu uz stiepi  DCI-caurules 50mm pievienojumam, otrs ar ārējo vītni priekš sedlu uzmavas, priekš DCI caurules: nominālais diametrs 300mm</t>
  </si>
  <si>
    <t>PE100 SDR 17, cauruļu veidgabali</t>
  </si>
  <si>
    <t>5.1.</t>
  </si>
  <si>
    <t>Universāla dubultuzmava/pāreja</t>
  </si>
  <si>
    <t>5.1.1.</t>
  </si>
  <si>
    <t>Plastmasas aizsargčaulas (8kN/m2) izbūve zem tramvaja sliedēm - ieskaitot izlīdzinošo kārtu, apbērumu, tranšejas aizbēršanu un pārbaudi</t>
  </si>
  <si>
    <t>6.1.</t>
  </si>
  <si>
    <t>Aizsargcaula L=9m ar centrējošiem elementiem (starp cauruli un aizasrgčaulu) un komplektā ar aizsargčaulas galu noslēgiem.</t>
  </si>
  <si>
    <t>6.1.1.</t>
  </si>
  <si>
    <t>De160</t>
  </si>
  <si>
    <t>6.1.2.</t>
  </si>
  <si>
    <t>De 200</t>
  </si>
  <si>
    <t>Šķērsojumi - komplektācijā ieskaitot visus balstus un pagaidu darbus</t>
  </si>
  <si>
    <t>7.1.</t>
  </si>
  <si>
    <t>Šķērsojumi (darbojās vai periodiski darbojās) ar ūdensvada cauruli diametrā no 32mm - 300mm</t>
  </si>
  <si>
    <t>7.1.1.</t>
  </si>
  <si>
    <t>Ūdensvada caurule</t>
  </si>
  <si>
    <t>vietas</t>
  </si>
  <si>
    <t>7.1.2.</t>
  </si>
  <si>
    <t>Kanalizācijas kolektors vai drenu caurule</t>
  </si>
  <si>
    <t>7.1.3.</t>
  </si>
  <si>
    <t>Kabelis /Kabeļu kanalizācija (Zemsprieguma, Augstsprieguma, Apgaismojuma un Sakaru tikli)</t>
  </si>
  <si>
    <t>7.1.4.</t>
  </si>
  <si>
    <t>Gāzes vads</t>
  </si>
  <si>
    <t>Papildus veidgabali un montāžas materiāli</t>
  </si>
  <si>
    <t>Pāreja De25/DN25mm caurules savienošanai ar tērauda cauruli</t>
  </si>
  <si>
    <t>14.</t>
  </si>
  <si>
    <t>Sadzīves notekūdeņu PVC caurules (8kN/m2)rekonstr. būvgrāvī - ieskaitot izlīdzinošo kārtu, apbērumu, tranšejas aizbēršanu un pārbaudi</t>
  </si>
  <si>
    <t>De 110</t>
  </si>
  <si>
    <t>1.1.2.</t>
  </si>
  <si>
    <t>De 315</t>
  </si>
  <si>
    <t>1.2.</t>
  </si>
  <si>
    <t>PP dubultsiena</t>
  </si>
  <si>
    <t>1.2.1.</t>
  </si>
  <si>
    <t>De700</t>
  </si>
  <si>
    <t>Saliekamā dzelzsbetona grodu aka - ieskaitot visus rakšanas darbus, visu cauruļu pievienojumus, aku aprīkojumu, ķeta rāmi un lūku 40(t) ar logo SIA"Liepājas ūdens", kā arī pārbaudes</t>
  </si>
  <si>
    <t>2.1.</t>
  </si>
  <si>
    <t>D=1500mm</t>
  </si>
  <si>
    <t>Dziļums: vidējais 3.0-4.0m</t>
  </si>
  <si>
    <t>Plastmasas skatakas PP cauruļu sistēmām (pamatne ar rūpnieciski izgatavotas teknes) - ieskaitot visus rakšanas darbus, visu cauruļu pievienojumus, aku aprīkojumu, ķeta rāmi un lūku 40(t) ar logo SIA"Liepājas ūdens", kā arī pārbaudes</t>
  </si>
  <si>
    <t>D=560/500mm</t>
  </si>
  <si>
    <t>Dziļums: vidējais 2.0-3.0m</t>
  </si>
  <si>
    <t>3.1.2.</t>
  </si>
  <si>
    <t>3.2.</t>
  </si>
  <si>
    <t>D=1000/625mm (pamatnes ar pievinojumiem 315mm)</t>
  </si>
  <si>
    <t>3.2.1.</t>
  </si>
  <si>
    <t>3.2.2.</t>
  </si>
  <si>
    <t>3.2.3</t>
  </si>
  <si>
    <t>Dziļums: vidējais 4.0-5.0m</t>
  </si>
  <si>
    <t>Veidgabali</t>
  </si>
  <si>
    <t>Aizsargčaulas</t>
  </si>
  <si>
    <t>Aizsargčaula : caurulei ar ārējo diametru 200mm</t>
  </si>
  <si>
    <t>Aizsargčaula : caurulei ar ārējo diametru 315mm</t>
  </si>
  <si>
    <t>Aizsargčaula : caurulei ar ārējo diametru 700mm</t>
  </si>
  <si>
    <t>Savienojumi (plastmasa/betona vai keramika caurule)</t>
  </si>
  <si>
    <t xml:space="preserve">Savienojums  : caurulei ar ārējo diametru 100mm </t>
  </si>
  <si>
    <t xml:space="preserve">Savienojums  : caurulei ar ārējo diametru 200mm </t>
  </si>
  <si>
    <t>4.2.3.</t>
  </si>
  <si>
    <t xml:space="preserve">Savienojums  : caurulei ar ārējo diametru 350mm </t>
  </si>
  <si>
    <t>4.2.4.</t>
  </si>
  <si>
    <t xml:space="preserve">Savienojums  : caurulei ar ārējo diametru 700mm </t>
  </si>
  <si>
    <t>Aizbāžņi</t>
  </si>
  <si>
    <t>Aizbāžnis : caurulei ar ārējo diametru 200mm</t>
  </si>
  <si>
    <t>Aizbāžnis : caurulei ar ārējo diametru 315mm</t>
  </si>
  <si>
    <t>Redukcijas pārēja</t>
  </si>
  <si>
    <t>Parēja : caurulei ar ārējo diametr 315 mm uz 200mm</t>
  </si>
  <si>
    <t>De300</t>
  </si>
  <si>
    <t>5.1.2.</t>
  </si>
  <si>
    <t>De 500</t>
  </si>
  <si>
    <t>Esoša saliekamā dzelzsbetona grodu aka atjaunošana- ieskaitot visu cauruļu pievienojumus, aku aprīkojumu, lūku kā arī pārbaudes</t>
  </si>
  <si>
    <t>D=1500/1000mm</t>
  </si>
  <si>
    <t>Akas: K1E-2</t>
  </si>
  <si>
    <t xml:space="preserve">Šķērsojumi (darbojās vai periodiski darbojās) ar sadzīves kanalizācijas cauruli diametrā no 200mm - 315mm </t>
  </si>
  <si>
    <t>Siltumtrase</t>
  </si>
  <si>
    <t>7.1.5.</t>
  </si>
  <si>
    <t>15.</t>
  </si>
  <si>
    <t>Lietus kanalizacija K2</t>
  </si>
  <si>
    <t xml:space="preserve"> S.7; ŪKT-1-ŪKT-7; JG0300/2009. ŪKT.IS1-ŪKT.IS4</t>
  </si>
  <si>
    <t>Lietus ūdens PP caurules (8kN/m2) izbūve būvgrāvī - ieskaitot izlīdzinošo kārtu, apbērumu, tranšejas aizbēršanu un pārbaudi</t>
  </si>
  <si>
    <t>De 160</t>
  </si>
  <si>
    <t>1.1.3.</t>
  </si>
  <si>
    <t>De 250</t>
  </si>
  <si>
    <t>1.1.4.</t>
  </si>
  <si>
    <t>1.1.5.</t>
  </si>
  <si>
    <t>De 400</t>
  </si>
  <si>
    <t>1.1.6.</t>
  </si>
  <si>
    <t>Saliekamā dzelzsbetona grodu aka - ieskaitot visus rakšanas darbus, visu cauruļu pievienojumus, aku aprīkojumu, ķeta rāmi un lūku 40(t), ar logo "Liepājas pašvaldība", kā arī pārbaudes</t>
  </si>
  <si>
    <t>D=1000mm</t>
  </si>
  <si>
    <t>Dziļums: vidējais 2.5-3.5m</t>
  </si>
  <si>
    <t>2.2.</t>
  </si>
  <si>
    <t>2.2.1.</t>
  </si>
  <si>
    <t>Plastmasas skatakas cauruļu sistēmām (pamatne ar rūpnieciski izgatavotas teknes) - ieskaitot visus rakšanas darbus, visu cauruļu pievienojumus, aku aprīkojumu, ķeta rāmi un lūku 40(t) ar logo "Liepājas pašvaldība", kā arī pārbaudes</t>
  </si>
  <si>
    <t>Dziļums: vidējais līdz 2.0m</t>
  </si>
  <si>
    <t>3.1.3</t>
  </si>
  <si>
    <t>3.1.4</t>
  </si>
  <si>
    <t>D=1000/625mm (pamatnes ar pievinojumiem 400mm)</t>
  </si>
  <si>
    <t>Plastmasas gūlijas  ar nosēddaļu 70(l)un "četrstūra" ķeta rāmi 40(t) un taisnstūra resti ar enģēm PP cauruļu sistēmām - ieskaitot visus rakšanas darbus, visu cauruļu pievienojumus,  aprīkojumu, kā arī pārbaudes</t>
  </si>
  <si>
    <t>560/500</t>
  </si>
  <si>
    <t>Dziļums: vidējais 1.5-2.5m</t>
  </si>
  <si>
    <t>5.1.2</t>
  </si>
  <si>
    <t>Aizsargčaula : caurulei ar ārējo diametru 400mm</t>
  </si>
  <si>
    <t>5.1.3.</t>
  </si>
  <si>
    <t>Aizsargčaula : caurulei ar ārējo diametru 500mm</t>
  </si>
  <si>
    <t>5.2.</t>
  </si>
  <si>
    <t>5.2.1.</t>
  </si>
  <si>
    <t>Savienojums  : caurulei ar ārējo diametru 150mm</t>
  </si>
  <si>
    <t>5.2.2.</t>
  </si>
  <si>
    <t>Savienojums  : caurulei ar ārējo diametru 300mm</t>
  </si>
  <si>
    <t>5.2.3.</t>
  </si>
  <si>
    <t>Savienojums  : caurulei ar ārējo diametru 500mm</t>
  </si>
  <si>
    <t>5.3.</t>
  </si>
  <si>
    <t>5.3.1.</t>
  </si>
  <si>
    <t>Aizbāžnis : caurulei ar ārējo diametru 250mm</t>
  </si>
  <si>
    <t>5.3.2.</t>
  </si>
  <si>
    <t>5.4.</t>
  </si>
  <si>
    <t>Redukcijas pārēja (uz plastamasas akas DN1000/625mm)</t>
  </si>
  <si>
    <t>5.4.1.</t>
  </si>
  <si>
    <t>Parēja : caurulei ar ārējo diametr 400 mm uz 250mm</t>
  </si>
  <si>
    <t>Parēja : caurulei ar ārējo diametr 400 mm uz 315mm</t>
  </si>
  <si>
    <t>6.1.3.</t>
  </si>
  <si>
    <t>6.1.4.</t>
  </si>
  <si>
    <t>De 600</t>
  </si>
  <si>
    <t>6.1.5.</t>
  </si>
  <si>
    <t>De 700</t>
  </si>
  <si>
    <t>Akas: K2E-1, K2E- un K2E-3</t>
  </si>
  <si>
    <t>8.1.</t>
  </si>
  <si>
    <t xml:space="preserve">Šķērsojumi (darbojās vai periodiski darbojās) ar lietus ūdens kanalizācijas cauruli diametrā no 200mm - 400mm </t>
  </si>
  <si>
    <t>8.1.1.</t>
  </si>
  <si>
    <t>8.1.2.</t>
  </si>
  <si>
    <t>8.1.3.</t>
  </si>
  <si>
    <t>8.1.4.</t>
  </si>
  <si>
    <t>8.1.5.</t>
  </si>
  <si>
    <t>15.a</t>
  </si>
  <si>
    <t>Zemes darbi ŪKT tīkliem</t>
  </si>
  <si>
    <t>Vienības, kas aprakstītas šajā sarakstā ir kopējas gan ūdens, gan sadzīves kanalizācijas  tīkliem</t>
  </si>
  <si>
    <t>Palīgaprīkojuma darbi</t>
  </si>
  <si>
    <t>Zemes materiāls</t>
  </si>
  <si>
    <t>Tranšejas rakšana, un nederīgās grunts izņemšana (hvid=2,50m) projektēto cauruļvadu montāžai.
Piezīme: Tranšejas rakšanas apjomi tiek rēķināti no demontējamā seguma apakšējās virsmas(brauktuves zonā ~1m no esošā seguma, ietves zonā ~0.5cm no esošā seguma) līdz tranšejas apakšai. Seguma demontējamos apjomus skatīt - ceļu daļā. Izraktās grunts transportēšana uz atbērtni.</t>
  </si>
  <si>
    <t>Smilts pamatnes ierīkošana zem  cauruļvadiem h=0,15-0,20m, smilts apbērums virs cauruļvada h=0,30m. Atbilstoši cauruļvadu ražotājfirmas norādījumiem (atbilstoši LVS EN 1610 5.3.punkta prasībām).</t>
  </si>
  <si>
    <t>Tranšejas aizbēršana ar jaunu smilšu grunti (uzbēruma grunts), no smilšu pamatnes (cauruļu apbērums) līdz segas konstrukcijai. Materiāli un grunti noblīvēšna atbilstoši "Ceļu specifikācijas 2014".
Piezīme: Tranšejas aizbēršana līdz seguma konstrukcijai. Seguma konstrukcijas apjomus skatīt - ceļu daļā.</t>
  </si>
  <si>
    <t>Betona paliktņi un balsti</t>
  </si>
  <si>
    <t xml:space="preserve">Betona balsti ūdensvadam ( V=0.1 m3, B10) </t>
  </si>
  <si>
    <t>1.3.</t>
  </si>
  <si>
    <t>Pieslēgums</t>
  </si>
  <si>
    <t>1.3.1.</t>
  </si>
  <si>
    <t>Pieslēgums esošajam ūdensvadam : diametrs 100mm-300mm</t>
  </si>
  <si>
    <t>1.3.2.</t>
  </si>
  <si>
    <t>Pieslēgums esošajai sadzīves kanalizācijas akai ar pašteces cauruļvadu : nominālais diametrs 110mm-700mm</t>
  </si>
  <si>
    <t>1.3.3.</t>
  </si>
  <si>
    <t>Pieslēgums esošajai lietus ūdens kanalizācijas akai ar pašteces cauruļvadu : nominālais diametrs 160mm-500mm</t>
  </si>
  <si>
    <t>1.4.</t>
  </si>
  <si>
    <t>1.4.1.</t>
  </si>
  <si>
    <t>Esošo sadzīves un lietus kanalizāciju DN100 - 700mm demontāža</t>
  </si>
  <si>
    <t>1.4.2.</t>
  </si>
  <si>
    <t>Esošo dzelzsbetona aku/gūliju demontāža</t>
  </si>
  <si>
    <t>1.4.3.</t>
  </si>
  <si>
    <t>Demontētā kanalizācijas pievada vietas aizmūrēšana (aizbetonēšana)</t>
  </si>
  <si>
    <t>1.4.4.</t>
  </si>
  <si>
    <t>Esoša ūdensvada DN25 - 300mm demontāža</t>
  </si>
  <si>
    <t>1.4.5.</t>
  </si>
  <si>
    <t>Esošas siltumtrases demontāža</t>
  </si>
  <si>
    <t>1.4.6.</t>
  </si>
  <si>
    <t>Demontētā siltumtrases pievada vietas aizmūrēšana(aizbetonēšana)</t>
  </si>
  <si>
    <t>1.5.</t>
  </si>
  <si>
    <t>G.Ū. līmeņa pazemināšana</t>
  </si>
  <si>
    <t>1.5.1.</t>
  </si>
  <si>
    <t>Grunts ūdens pazemināšana</t>
  </si>
  <si>
    <t>1.6.</t>
  </si>
  <si>
    <t>TV inspekcija / Skalošana, dezinfekcija un hidrauliska pārbaude</t>
  </si>
  <si>
    <t>1.6.1.</t>
  </si>
  <si>
    <t>Jaunizbūvētā sadzīves kanalizācijas / lietus ūdens kanalizācijas kolektora pārbaude ar TV inspekciju</t>
  </si>
  <si>
    <t>1.6.2.</t>
  </si>
  <si>
    <t>Ūdensvada  skalošana, dezinfekcija un hidrauliska pārbaude</t>
  </si>
  <si>
    <t>1.7.</t>
  </si>
  <si>
    <t>Komunikācijas darbības nepārtrauktība</t>
  </si>
  <si>
    <t>1.7.1.</t>
  </si>
  <si>
    <t>Lietus ūdens notekūdeņu pārsūknēšana uz būvniecības laiku.</t>
  </si>
  <si>
    <t>1.7.2.</t>
  </si>
  <si>
    <t>Sadzīves kanalizācijas notekūdeņu pārsūknēšana uz būvniecības laiku.</t>
  </si>
  <si>
    <t>1.7.3.</t>
  </si>
  <si>
    <t>Ūdensapgādes pakalpojumu pieejamība un nepārtrauktība uz būvniecības laiku.</t>
  </si>
  <si>
    <t>1.8.</t>
  </si>
  <si>
    <t>Hidranta norādītājzīme</t>
  </si>
  <si>
    <t>1.8.1.</t>
  </si>
  <si>
    <t>Pazemes tipa ugunsdzēsības hidranta norādītājzīme (200 × 300 mm)</t>
  </si>
  <si>
    <t>1.9.</t>
  </si>
  <si>
    <t>Komunikācijas precizēšana</t>
  </si>
  <si>
    <t>1.9.1</t>
  </si>
  <si>
    <t>Precizēt esošo inženiertīklu(gāzesvadu, siltumtrases, kabeļu, apvalkcauruļu utt.) novietojumu šķēršošanas vietās, atrokot(atšurfējot) pirms būvdarbu uzsākšanas</t>
  </si>
  <si>
    <t>Seguma atjaunošana - ieskaitot visus darbus</t>
  </si>
  <si>
    <t>Segas konstrukcijas asfalta segumam</t>
  </si>
  <si>
    <t>Karsta asfalta saistes kārta AC-11surf h=4cm</t>
  </si>
  <si>
    <t>Karsta asfalta saistes kārta AC-16base h=6cm</t>
  </si>
  <si>
    <t>Minerālmateriālu maisījums 0/45 h=25cm</t>
  </si>
  <si>
    <t>Salizturīgais slānis hmin=30cm</t>
  </si>
  <si>
    <t>Laukakmeņu segums (atjaunošana)</t>
  </si>
  <si>
    <t>Laukakmeņi d 15-25 cm , h=20 cm (esoša demontaža/montaža)</t>
  </si>
  <si>
    <t>2.2.2.</t>
  </si>
  <si>
    <t xml:space="preserve">Salizturīgais slānis h=30cm </t>
  </si>
  <si>
    <t>2.3.</t>
  </si>
  <si>
    <t>Segas konstrukcija gājēju celiņam ar bruģakmens segumu (atjaunošana)</t>
  </si>
  <si>
    <t>2.3.1.</t>
  </si>
  <si>
    <t>Betona bruģis h=6 cm (esoša demontaža/montaža)</t>
  </si>
  <si>
    <t>2.3.2.</t>
  </si>
  <si>
    <t>Smilts/cementa maisījums (attiecība 1:8) h=5cm</t>
  </si>
  <si>
    <t>2.3.3.</t>
  </si>
  <si>
    <t xml:space="preserve">Minerālmateriālu maisījums 0/32  h=15cm </t>
  </si>
  <si>
    <t>2.3.4.</t>
  </si>
  <si>
    <t>2.4.</t>
  </si>
  <si>
    <t>2.4.1.</t>
  </si>
  <si>
    <t>Aku vāku līmeņošana</t>
  </si>
  <si>
    <t>2.5.</t>
  </si>
  <si>
    <t>2.5.1.</t>
  </si>
  <si>
    <t>2.5.2.</t>
  </si>
  <si>
    <t>„Tramvaju līnijas pieguļošās teritorijas kompleksa rekonstrukcija Liepājā." 2.kārta</t>
  </si>
  <si>
    <t>Objekta nosaukums: „Tramvaju līnijas pieguļošās teritorijas kompleksa rekonstrukcija Liepājā." 2.kārta</t>
  </si>
  <si>
    <t>16.</t>
  </si>
  <si>
    <t>Tramvaju kontakttīkls. 2.KĀRTA</t>
  </si>
  <si>
    <t>Tāme sastādīta 2016.gada tirgus cenās, pamatojoties uz TKT daļas rasējumiem.</t>
  </si>
  <si>
    <t>Staba pamatnes montāža tilta konstukcijās</t>
  </si>
  <si>
    <t>Izolators 25kN; TENT-R  360</t>
  </si>
  <si>
    <t>17.</t>
  </si>
  <si>
    <t xml:space="preserve"> Tramvaju sliežu ceļi. 2.KĀRTA</t>
  </si>
  <si>
    <t xml:space="preserve">Tāme sastādīta 2016.gada tirgus cenās, pamatojoties uz SC daļas rasējumiem </t>
  </si>
  <si>
    <t>2.KĀRTA Tramvaju tilts un Kaiju ielas, Rīgas ielas un  Jaunās ostmalas krustojums</t>
  </si>
  <si>
    <t>SC-2; SC-3</t>
  </si>
  <si>
    <t>Asfaltbetona seguma nojaukšana vid.0,2m biezumā un transports uz Būvuzņēmēja atbērtni</t>
  </si>
  <si>
    <t>SC-2</t>
  </si>
  <si>
    <t>Esošo gulšņu demontāža, šķirošana un transports uz Būvuzņēmēja atbērtni attālumā līdz 200m vai Liepājas tramvaja noliktavu</t>
  </si>
  <si>
    <t>Betona konstrukciju demontāža un transports uz Būvuzņēmēja atbērtni</t>
  </si>
  <si>
    <t>Esošā šķembu balasta, šķembu pamata, drenējošā slāņa un grunts demontāža līdz klātnes atzīmei vid.0,7m biezumā un transports uz būvuzņēmēja atbērtni</t>
  </si>
  <si>
    <t>SC-2; SC-3; SC-8</t>
  </si>
  <si>
    <t>SC-2; SC-4÷SC-8</t>
  </si>
  <si>
    <t xml:space="preserve"> SC-2; SC-3; SC-8</t>
  </si>
  <si>
    <t>3.7.1</t>
  </si>
  <si>
    <t>3.7.2</t>
  </si>
  <si>
    <t>3.7.3</t>
  </si>
  <si>
    <t>3.7.4</t>
  </si>
  <si>
    <t>3.7.5</t>
  </si>
  <si>
    <t>3.8.1</t>
  </si>
  <si>
    <t>3.8.2</t>
  </si>
  <si>
    <t>3.8.3</t>
  </si>
  <si>
    <t>3.8.4</t>
  </si>
  <si>
    <t>3.8.5</t>
  </si>
  <si>
    <t>3.8.6</t>
  </si>
  <si>
    <t>3.8.7</t>
  </si>
  <si>
    <t>3.8.8</t>
  </si>
  <si>
    <t>3.8.9</t>
  </si>
  <si>
    <t>3.8.10</t>
  </si>
  <si>
    <t>Sliežu ceļu izbūve uz tilta dzelzsbetona konstrukcijas ieskaitot montāžas materiālus un sliežu metināšanu. (viens sliežu ceļš)</t>
  </si>
  <si>
    <t>3.9.1</t>
  </si>
  <si>
    <t>3.9.2</t>
  </si>
  <si>
    <t>Sliežu kompensatoru izbūve pie tilta deformācijas šuvēm, ieskaitot nepieciešamos montāžas materiālus un metināšanu (viens sliežu ceļš)</t>
  </si>
  <si>
    <t>3.9.3</t>
  </si>
  <si>
    <t>Sliežu savilču 10x70mm montāža tilta zonā, ieskaitot aizsarggumiju, solis 1,5m</t>
  </si>
  <si>
    <t>3.9.4</t>
  </si>
  <si>
    <t>3.9.5</t>
  </si>
  <si>
    <t>3.9.6</t>
  </si>
  <si>
    <t>35-0000</t>
  </si>
  <si>
    <t>SC-2; SC-8</t>
  </si>
  <si>
    <t>Apaļā akmens bruģa seguma būvniecība sliežu ceļā ar atgūto materiālu no esošā sliežu ceļa</t>
  </si>
  <si>
    <t>Tramvaja tilts.</t>
  </si>
  <si>
    <t>Tāme sastādīta 2016.gada tirgus cenās, pamatojoties uz DOP, BK  daļas rasējumiem.</t>
  </si>
  <si>
    <t>03-00000</t>
  </si>
  <si>
    <t>Sagatavošanās darbi</t>
  </si>
  <si>
    <t>SIV, BK001-BK-27</t>
  </si>
  <si>
    <t>Nospraušanas darbi, iesk. pagaidu ģeodēzisko punktu ierīkošanu</t>
  </si>
  <si>
    <t>Esošā pastāvīgā ģeodēziskā punkta atjaunošana uz pārbūvētā tramvaja tilta.</t>
  </si>
  <si>
    <t>Brauktuves segas un hidroizolācijas demontāža</t>
  </si>
  <si>
    <t>Ietvju konstrukciju demontāža</t>
  </si>
  <si>
    <t>Betona margu uz balstiem demontāža</t>
  </si>
  <si>
    <t>Esošo laidumu konstrukciju demontāža</t>
  </si>
  <si>
    <t>Esošo balstu konstrukciju demontāža</t>
  </si>
  <si>
    <t>Apmetuma demontāža balstu ķermeņiem</t>
  </si>
  <si>
    <t>Bojātā betona noskaldīšana laidumu konstrukcijām</t>
  </si>
  <si>
    <t>Bojātā betona noskaldīšana balstu konstrukcijām</t>
  </si>
  <si>
    <t>Esošo lietus ūdens kolektoru demontāžu</t>
  </si>
  <si>
    <t>Esošo konstrukciju tīrīšana</t>
  </si>
  <si>
    <t>Zemes darbi</t>
  </si>
  <si>
    <t>Grunts rakšana tilta galos (7 m zonā)</t>
  </si>
  <si>
    <t>Grunts rakšana ap krasta balstiem</t>
  </si>
  <si>
    <t>Irdenas grunts materiāla iepildīšana pie konstrukcijām</t>
  </si>
  <si>
    <t xml:space="preserve"> Šķembu ieklāšana un blīvēšana zem pārejas plātnēm </t>
  </si>
  <si>
    <t xml:space="preserve">Šķembas zem krasta balstu konsoles </t>
  </si>
  <si>
    <t>Nogāžu nostiprināšana ar melnzemi</t>
  </si>
  <si>
    <t>Ģeosintētisko materiālu piegāde un ieklāšana</t>
  </si>
  <si>
    <t>05-00000</t>
  </si>
  <si>
    <t>Betona darbi</t>
  </si>
  <si>
    <t>Veidņi monolītās brauktuves plātnes betonēšanai</t>
  </si>
  <si>
    <t>Veidņi krasta balstu sieniņu un konsoļu betonēšanai</t>
  </si>
  <si>
    <t>Veidņi starpbalstu sieniņu un konsoļu betonēšanai</t>
  </si>
  <si>
    <t>Veidņi starpbalstu vieglbetona betonēšanai</t>
  </si>
  <si>
    <t>Veidņi ietves un brauktuves izlīdzinošā slāņa betonēšanai</t>
  </si>
  <si>
    <t>Paliekošie veidņi ietves un brauktuves izlīdzinošā slāņa betonēšanai</t>
  </si>
  <si>
    <t>Veidņi pārejas plātņu betonēšanai</t>
  </si>
  <si>
    <t>Stiegrojums brauktuves plātnei</t>
  </si>
  <si>
    <t>t</t>
  </si>
  <si>
    <t>Stiegrojums starpbalstiem</t>
  </si>
  <si>
    <t>Stiegrojums krasta balstiem</t>
  </si>
  <si>
    <t>Stiegrojums  pārejas plātnēm</t>
  </si>
  <si>
    <t>Stiegrojums  ietves un brauktuves izlīdzinošam slānim</t>
  </si>
  <si>
    <t xml:space="preserve">Monolīta dzelzsbetona (C40/50XF4) brauktuves plātnes betonēšana </t>
  </si>
  <si>
    <t xml:space="preserve">Monolīta dzelzsbetona (C30/37XF4 ar PP fibrām) ietves un brauktuves izlīdzinošā slāņa betonēšana </t>
  </si>
  <si>
    <t xml:space="preserve">Monolīta dzelzsbetona (C40/50XF4) krasta balstu betonēšana </t>
  </si>
  <si>
    <t xml:space="preserve">Monolīta dzelzsbetona (C40/50XF4) starpbalstu betonēšana </t>
  </si>
  <si>
    <t xml:space="preserve">Monolīta vieglbetona (LC16/18 XC4) starpbalstu aizpildījuma betonēšana </t>
  </si>
  <si>
    <t>Monolīta dzelzsbetona (C30/37XC4) pārejas plātņu betonēšana</t>
  </si>
  <si>
    <t>Monolīta betona (C20/25XC2) pamatne</t>
  </si>
  <si>
    <t xml:space="preserve">Betona brauktuves plātnes un balstu jauno konstrukciju virsmas tīrīšana ar smilšu strūklu </t>
  </si>
  <si>
    <t>Pretkorozijas aizsardzība brauktuves plātnes apakšējai virsmai</t>
  </si>
  <si>
    <t>Betona virsmu pārklāšana ar aizsargpārklājumu</t>
  </si>
  <si>
    <t>Papildus dībeļu izbūve ietves izlīdzinošās betona kārtas izbūvei</t>
  </si>
  <si>
    <t>Esošās brauktuves plātnes remonts, apmetot ar roku</t>
  </si>
  <si>
    <t>Esošās brauktuves plātnes remonts, betonu iestrādājot veidņos</t>
  </si>
  <si>
    <t>Balstu konstrukciju remonts, apmetot ar roku</t>
  </si>
  <si>
    <t>Balstu konstrukciju remonts, betonu iestrādājot veidņos</t>
  </si>
  <si>
    <t>Balstu betona aizvākšana un bojājumu virsmu tīrīšana zem ūdens līmeņa</t>
  </si>
  <si>
    <t>3.29</t>
  </si>
  <si>
    <t>Balstu remonts ar speciālu javu remontam zem ūdens līmeņa</t>
  </si>
  <si>
    <t>3.30</t>
  </si>
  <si>
    <t xml:space="preserve">Esošā betona virsmu tīrīšana </t>
  </si>
  <si>
    <t>3.31</t>
  </si>
  <si>
    <t>Balstu dekoratīvā apmetuma izbūve</t>
  </si>
  <si>
    <t>3.32</t>
  </si>
  <si>
    <t>Ar grunti saskarošo betona virsmu izolācija ar karstu bitumenu divās kārtās</t>
  </si>
  <si>
    <t>3.33</t>
  </si>
  <si>
    <t>Balstu konstrukciju plaisu un plīsumu remonts zem ūdens līmeņa</t>
  </si>
  <si>
    <t>3.34</t>
  </si>
  <si>
    <t>Balstu konstrukciju plaisu un plīsumu remonts virs ūdens līmeņa</t>
  </si>
  <si>
    <t>07-00000</t>
  </si>
  <si>
    <t>Tērauda darbi</t>
  </si>
  <si>
    <t>Siju pastiprināšana vidējā laidumā, tai skaitā krāsošana</t>
  </si>
  <si>
    <t>Siju pastiprināšana malējos laidumos, tai skaitā krāsošana</t>
  </si>
  <si>
    <t>Tērauda cauruļu atgāžņu izbūve, tai skaitā krāsošana</t>
  </si>
  <si>
    <t>Esošo tērauda konstrukciju krāsošana</t>
  </si>
  <si>
    <t xml:space="preserve">Kniežu savienojumu remonts virsbalsta šķērssiju savienojumos ar garensijām virs krasta balstiem </t>
  </si>
  <si>
    <t xml:space="preserve">Kniežu savienojumu remonts malējo laidumu garensiju posmu savienojumos </t>
  </si>
  <si>
    <t>Bojātā tērauda nomaiņa</t>
  </si>
  <si>
    <t>Aprīkojums, dilumkārta, koka un akmens darbi</t>
  </si>
  <si>
    <t>Slēgto gumijas deformācijas šuvju izbūve virs krasta balstiem</t>
  </si>
  <si>
    <t>Slēgto gumijas deformācijas šuvju izbūve virs starpbalstiem</t>
  </si>
  <si>
    <t>Paralēlo slēgto gumijas deformācijas šuvju izbūve virs starpbalstiem</t>
  </si>
  <si>
    <t xml:space="preserve">Plaisu kontroles šuvju izbūve brauktuves un ietves izlīdzinošā slānī </t>
  </si>
  <si>
    <t xml:space="preserve"> 5.5</t>
  </si>
  <si>
    <t>Zemas viskozitātes epoksīdusveķu gruntējums</t>
  </si>
  <si>
    <t xml:space="preserve"> 5.6</t>
  </si>
  <si>
    <t>Lietās hidroizolācijas uzklāšana uz brauktuves 15 mm biezā kārtā</t>
  </si>
  <si>
    <t xml:space="preserve"> 5.7</t>
  </si>
  <si>
    <t>Līmētās hidroizolācijas uzklāšana uz brauktuves  un ietves 5 mm biezā kārtā</t>
  </si>
  <si>
    <t xml:space="preserve"> 5.8</t>
  </si>
  <si>
    <t xml:space="preserve"> 5.9</t>
  </si>
  <si>
    <t>Starpkārtu gruntējums</t>
  </si>
  <si>
    <t xml:space="preserve"> 5.10</t>
  </si>
  <si>
    <t>Brauktuves asfaltbetona segas saistes kārta AC16base, biezums vismaz 40mm, seguma konstrukciju skat. BK-003</t>
  </si>
  <si>
    <t xml:space="preserve"> 5.11</t>
  </si>
  <si>
    <t xml:space="preserve">Brauktuves segas malu blīvēšana </t>
  </si>
  <si>
    <t xml:space="preserve"> 5.12</t>
  </si>
  <si>
    <t>Asfalta mastikas AM4S, (vai ekvivalents  saskaņā ar LVS EN 12970:2005) izlīdzinošā kārta</t>
  </si>
  <si>
    <t xml:space="preserve"> 5.13</t>
  </si>
  <si>
    <t>Ietves asfaltbetona nodiluma kārta AC8 surf , biezums vismaz 30 mm, seguma konstrukciju skat. BK-003</t>
  </si>
  <si>
    <t xml:space="preserve"> 5.14</t>
  </si>
  <si>
    <t>Esošo čuguna margu pārbūve, t.sk. esošo elementu remonts</t>
  </si>
  <si>
    <t xml:space="preserve"> 5.15</t>
  </si>
  <si>
    <t>Jaunu čuguna margu pildījumu (L=0,71m) izgatavošana</t>
  </si>
  <si>
    <t xml:space="preserve"> 5.16</t>
  </si>
  <si>
    <t>Jaunu čuguna margu pildījumu (L=1,60m) izgatavošana</t>
  </si>
  <si>
    <t xml:space="preserve"> 5.17</t>
  </si>
  <si>
    <t>Jaunu čuguna margu pildījumu (L=2,23m) izgatavošana</t>
  </si>
  <si>
    <t xml:space="preserve"> 5.18</t>
  </si>
  <si>
    <t>Jaunu čuguna margu pildījumu (L=0,34m) izgatavošana</t>
  </si>
  <si>
    <t xml:space="preserve"> 5.19</t>
  </si>
  <si>
    <t>Jaunu čuguna margu stabu izgatavošana</t>
  </si>
  <si>
    <t xml:space="preserve"> 5.20</t>
  </si>
  <si>
    <t>Tērauda margu uzstādīšana laidumā, ieskaitot stabu un staba enkurojuma mezglus</t>
  </si>
  <si>
    <t xml:space="preserve"> 5.21</t>
  </si>
  <si>
    <t xml:space="preserve">Virsmas ūdens kolektori </t>
  </si>
  <si>
    <t xml:space="preserve"> 5.22</t>
  </si>
  <si>
    <t>Virsmas ūdens novadcaurules</t>
  </si>
  <si>
    <t xml:space="preserve"> 5.23</t>
  </si>
  <si>
    <t>Kapilārā ūdens atvadfiltri, tai skaitā pagarinājuma caurules</t>
  </si>
  <si>
    <t xml:space="preserve"> 5.24</t>
  </si>
  <si>
    <t>Kapilārā ūdens kanāli</t>
  </si>
  <si>
    <t xml:space="preserve"> 5.25</t>
  </si>
  <si>
    <t>Elektrodarbi, tilta apgaismošana</t>
  </si>
  <si>
    <t xml:space="preserve"> 5.26</t>
  </si>
  <si>
    <t>Apmales akmeņu izbūve, ieskaitot remontjavas slāni</t>
  </si>
  <si>
    <t xml:space="preserve"> 5.27</t>
  </si>
  <si>
    <t>Revīzijas lūkas ietvju komunikāciju šahtām</t>
  </si>
  <si>
    <t xml:space="preserve"> 5.28</t>
  </si>
  <si>
    <t>Piekļuves lūkas ar kāpnēm</t>
  </si>
  <si>
    <t xml:space="preserve"> 5.29</t>
  </si>
  <si>
    <t>Jauns inženierkomunikāciju tiltiņš</t>
  </si>
  <si>
    <t xml:space="preserve"> 5.30</t>
  </si>
  <si>
    <t>Pasākumi esošo inženierkomunikāciju aizsardzībai</t>
  </si>
  <si>
    <t xml:space="preserve"> 5.31</t>
  </si>
  <si>
    <t>Balstīklu uzturēšana</t>
  </si>
  <si>
    <t xml:space="preserve"> 5.32</t>
  </si>
  <si>
    <t>Kuģošanas zīmes un to stiprinājumi</t>
  </si>
  <si>
    <t xml:space="preserve"> 5.33</t>
  </si>
  <si>
    <t>Tilta pārbaude ar slodzi pēc pārbūves</t>
  </si>
  <si>
    <t>18.</t>
  </si>
  <si>
    <t>Monolīta dzelzsbetona atbalstsiena</t>
  </si>
  <si>
    <t>19.</t>
  </si>
  <si>
    <t>Tāme sastādīta 2016.gada tirgus cenās, pamatojoties uz BK daļas rasējumiem.</t>
  </si>
  <si>
    <t>03-05000</t>
  </si>
  <si>
    <t>ZEMES DARBI</t>
  </si>
  <si>
    <t>Ierakumi pamatiem</t>
  </si>
  <si>
    <t>Uzbērumu nogāzēm</t>
  </si>
  <si>
    <t>Nogāze</t>
  </si>
  <si>
    <t>Apaļakmeņu bruģis, t=150</t>
  </si>
  <si>
    <t>Betona sagataves kārta, C8/10</t>
  </si>
  <si>
    <t>Smilts pamatne (ar bliet. K-1,22)</t>
  </si>
  <si>
    <t>Smilts (ar bliet. K-1,22)</t>
  </si>
  <si>
    <t>AS1/AS1*</t>
  </si>
  <si>
    <t xml:space="preserve">2-4       </t>
  </si>
  <si>
    <t>Siets  Ø12, 200x200, B500B,1,38m2</t>
  </si>
  <si>
    <t>Sienas enkurojums, 6Ø12@200 B500B, l=1360</t>
  </si>
  <si>
    <t>Siets  Ø12, 200x200, B500B; 1,21m2</t>
  </si>
  <si>
    <t>2.-3</t>
  </si>
  <si>
    <t>Betons C30/37 XC2</t>
  </si>
  <si>
    <t>Betons C8/10 XC2</t>
  </si>
  <si>
    <t xml:space="preserve"> 3.7</t>
  </si>
  <si>
    <t>Šķembas fr.40-70</t>
  </si>
  <si>
    <t xml:space="preserve"> 3.8</t>
  </si>
  <si>
    <t>šķembas  fr.40-70 ar bliet.k=1,20</t>
  </si>
  <si>
    <t xml:space="preserve"> 3.9</t>
  </si>
  <si>
    <t>Smilšu spilvens</t>
  </si>
  <si>
    <t xml:space="preserve"> 3.10</t>
  </si>
  <si>
    <t xml:space="preserve"> 3.11</t>
  </si>
  <si>
    <t>smilts</t>
  </si>
  <si>
    <t xml:space="preserve"> 3.12</t>
  </si>
  <si>
    <t xml:space="preserve"> 3.13</t>
  </si>
  <si>
    <t>Oļi drenāžai fr. 16-32</t>
  </si>
  <si>
    <t xml:space="preserve"> 3.14</t>
  </si>
  <si>
    <t>Blīva smilts</t>
  </si>
  <si>
    <t xml:space="preserve"> 3.15</t>
  </si>
  <si>
    <t xml:space="preserve"> 3.16</t>
  </si>
  <si>
    <t>Ģeorežģis Secugrid 80/80</t>
  </si>
  <si>
    <t>AS2</t>
  </si>
  <si>
    <t>Siets  Ø12, 200x200, B500B, 1,38m2</t>
  </si>
  <si>
    <t>Sienas enkurojums, 6Ø12@200 B500B, l=1100</t>
  </si>
  <si>
    <t>Siets  Ø12, 200x200, B500B, 0,88 m2</t>
  </si>
  <si>
    <t>Siets  Ø12, 200x200, B500B, 0,88m2</t>
  </si>
  <si>
    <t xml:space="preserve"> 4.7</t>
  </si>
  <si>
    <t xml:space="preserve"> 4.8</t>
  </si>
  <si>
    <t xml:space="preserve"> 4.9</t>
  </si>
  <si>
    <t xml:space="preserve"> 4.10</t>
  </si>
  <si>
    <t xml:space="preserve"> 4.11</t>
  </si>
  <si>
    <t xml:space="preserve"> 4.12</t>
  </si>
  <si>
    <t xml:space="preserve"> 4.13</t>
  </si>
  <si>
    <t xml:space="preserve"> 4.14</t>
  </si>
  <si>
    <t xml:space="preserve"> 4.15</t>
  </si>
  <si>
    <t xml:space="preserve"> 4.16</t>
  </si>
  <si>
    <t>AS3</t>
  </si>
  <si>
    <t>Siets  Ø12, 200x200, B500B</t>
  </si>
  <si>
    <t>5.3</t>
  </si>
  <si>
    <t>Siets  Ø12, 200x200, B500B, 3,6m2</t>
  </si>
  <si>
    <t>5.4</t>
  </si>
  <si>
    <t>5.5</t>
  </si>
  <si>
    <t>6Ø12@200, B500B, l=170</t>
  </si>
  <si>
    <t>5.6</t>
  </si>
  <si>
    <t>3Ø12@200, B500B, l=1200</t>
  </si>
  <si>
    <t>5.7</t>
  </si>
  <si>
    <t>5.8</t>
  </si>
  <si>
    <t>3Ø12@200, B500B, l=1100</t>
  </si>
  <si>
    <t>5.9</t>
  </si>
  <si>
    <t>5.10</t>
  </si>
  <si>
    <t>5.11</t>
  </si>
  <si>
    <t>5.12</t>
  </si>
  <si>
    <t>5.13</t>
  </si>
  <si>
    <t xml:space="preserve"> smilts</t>
  </si>
  <si>
    <t>5.14</t>
  </si>
  <si>
    <t>5.15</t>
  </si>
  <si>
    <t>5.16</t>
  </si>
  <si>
    <t>Ģeorežģis Secugrid 80/80, m2</t>
  </si>
  <si>
    <t>Ceļu daļa (Brauktuve) Tramvaju tilts un Kaiju ielas, Rīgas ielas un  Jaunās ostmalas krustojums. 2.KĀRTA</t>
  </si>
  <si>
    <t>20.</t>
  </si>
  <si>
    <t>Brauktuves apmales nojaukšana un aizvešana uz Būvuzņēmēja atbērtni</t>
  </si>
  <si>
    <t>CD-3</t>
  </si>
  <si>
    <t>Ietves apmales nojaukšana un aizvešana uz Būvuzņēmēja atbērtni</t>
  </si>
  <si>
    <t>Ceļa zīmju vairogu demontāža un sagatavošana atkārtotai uzstādīšanai</t>
  </si>
  <si>
    <t>Betona konstrukciju, atbalstsienu, kāpņu demontāža un aizvešana uz Būvuzņēmēja atbērtni</t>
  </si>
  <si>
    <t>Asfaltbetona brauktuves seguma nojaukšana vid.0,3m biezumā un aizvešana uz Būvuzņēmēja atbērtni</t>
  </si>
  <si>
    <t>Asfaltbetona ietves seguma nojaukšana vid.0.54m biezumā un aizvešana uz Būvuzņēmēja atbērtni</t>
  </si>
  <si>
    <t>Betona bruģakmens ietves seguma nojaukšana vid. 0.54m biezumā un aizvešana uz atbērtni (betona bruģakmens materiālu uz Pasūtītāja atbērtni, segas konstrukciju uz Būvuzņēmēja atbērtni)</t>
  </si>
  <si>
    <t>Esošā metāla žoga posma, ar pamatiem, demontāža un aizvešana uz Būvuzņēmēja atbērtni</t>
  </si>
  <si>
    <t>Ģeodēziskā punkta izbūve jaunā vietā. Būvdarbu veicējs, pirms izbūves, precizē ģeodēzisko punktu atrašanās vietu un tipu Liepājas pilsētas Būvvaldes inženieru nodaļā.</t>
  </si>
  <si>
    <t>Nederīgās augsnes kārtas noņemšana un aizvešana uz Būvuzņēmēja atbērtni</t>
  </si>
  <si>
    <t>2.Zemes darbi (CD-5; CD-6; CD-7)</t>
  </si>
  <si>
    <t>CD-5; CD-6; CD-7</t>
  </si>
  <si>
    <t>3.Malu nostirprinājumu izbūve (CD-3; CD-7)</t>
  </si>
  <si>
    <t>CD-3; CD-7</t>
  </si>
  <si>
    <t>4.Asfaltbetona brauktuves segas konstrukcijas izbūve (pilna konstrukcija) (CD-3; CD-7)</t>
  </si>
  <si>
    <t>5.Asfaltbetona brauktuves segas konstrukcijas izbūve (daļēja konstrukcija) (CD-3; CD-7)</t>
  </si>
  <si>
    <t>6. Ceļa aprīkojums un labiekārtojums (CD-3; CD-5)</t>
  </si>
  <si>
    <t>CD-3; CD-5</t>
  </si>
  <si>
    <t>Esošā asfaltbetona seguma atjaunošana kāpņu galā pie Jaunās Ostmalas</t>
  </si>
  <si>
    <t xml:space="preserve">Visa veida stabu (gājēju plūsmas zonā) – luksoforu, ceļa zīmju, reklāmu, apgaismojumu – aplīmēšana  ar dzeltenu, neatstarojošu lentu 1600mm, 1400mm un 350mm augstumā virs zemes. Visiem krāsojumiem vai lentām jābūt ~5 cm platā joslā. </t>
  </si>
  <si>
    <t>Komunikāciju aku vāku, kapju pacelšana/nolaišana līdz projektā norādītajām augstumatzīmēm</t>
  </si>
  <si>
    <t>CD-5</t>
  </si>
  <si>
    <t>Luksoforu (ar pamatiem, kopnēm, statņiem, ceļa zīmēm un skaņas signālu blokiem) atkārtota uzstādīšana (pārcelšana)</t>
  </si>
  <si>
    <t xml:space="preserve"> 6.5</t>
  </si>
  <si>
    <t>Luksofora iznesumu traverzas montāža</t>
  </si>
  <si>
    <t xml:space="preserve"> 6.6</t>
  </si>
  <si>
    <t>Tramvaju luksofora 7.tipa (GED), ar kronšteinu montāža uz esošiem statiem (ar balsteņa pagarinājumu)</t>
  </si>
  <si>
    <t xml:space="preserve"> 6.7</t>
  </si>
  <si>
    <t xml:space="preserve"> 6.8</t>
  </si>
  <si>
    <t xml:space="preserve"> 6.9</t>
  </si>
  <si>
    <t xml:space="preserve"> 6.10</t>
  </si>
  <si>
    <t>Iepriekš demontēto ceļa zīmju balstu un vairogu atkārtota uzstādīšana (pārcelšana)</t>
  </si>
  <si>
    <t xml:space="preserve"> 6.11</t>
  </si>
  <si>
    <t xml:space="preserve"> 6.12</t>
  </si>
  <si>
    <t xml:space="preserve"> 6.13</t>
  </si>
  <si>
    <t>Ceļa zīmes vairoga (ar metālisku pamatni), ar stiprinājumu, izgatavošana un uzstādīšana uz ceļa zīmju vai apgaismojuma balsta</t>
  </si>
  <si>
    <t xml:space="preserve"> 6.14</t>
  </si>
  <si>
    <t>Ceļa horizontālie apzīmējumi (plastikāta), balts</t>
  </si>
  <si>
    <t>6.15</t>
  </si>
  <si>
    <t>Plastiska materiāla pelēka līnija uz asfaltbetona ietves, platums 10cm</t>
  </si>
  <si>
    <t>6.16</t>
  </si>
  <si>
    <t>6.17</t>
  </si>
  <si>
    <t>6.18</t>
  </si>
  <si>
    <t xml:space="preserve"> Ceļu daļa - ietves Kaiju ielas, Rīgas ielas un  Jaunās ostmalas krustojumos. Teritorijas sadaļa (labiekārtojums). 2.KĀRTA</t>
  </si>
  <si>
    <t>21.</t>
  </si>
  <si>
    <t>2.KĀRTA ietves Kaiju ielas, Rīgas ielas un  Jaunās ostmalas krustojumos</t>
  </si>
  <si>
    <t>1.Betona bruģakmens ietves segas konstrukcijas izbūve (CD-3; CD-7)</t>
  </si>
  <si>
    <t>2.Dabīgā apaļakamens ietves segas konstrukcijas izbūve (CD-3; CD-7)</t>
  </si>
  <si>
    <t>Elektroapgāde. Ārējais apgaismojums. 2.KĀRTA</t>
  </si>
  <si>
    <t>22.</t>
  </si>
  <si>
    <t>Automātslēdžu 1f; 1C16A,uzstādīšana luksoforu sadalnē</t>
  </si>
  <si>
    <t>Drošinātāju  3f, 40A; NH-00 AS-336 uzstādīšana sadalnē</t>
  </si>
  <si>
    <t>Drošinātāju NH-00, AS-336 līstes montāža sadalnē</t>
  </si>
  <si>
    <t>Apgaismojuma balsta uzstādīšana, cinkots konisks (3mm) kpl. ar montāžas izstrādājumiem (gumijas blīve apg. balsta 4-10m stiprināšana), uzstādīšanai zemē, H=6,5m (6,0m virs zemes) ∅60, Tecnopali vai  ekvivalents, (ekvivalenti materiāli jāsaskaņo ar projekta autoru un Pasūtītāju)</t>
  </si>
  <si>
    <t>Apg. konsoles montāža uz tilta proj. TKT balstiem H=10,8m (Konsole gaismekļu stiprināšanai uz tilta, RAL 7022 Umbra grey, ind. izg., skat. 2.pielikumu)</t>
  </si>
  <si>
    <t>Dekoratīvo gaismekļu montāža: kompl. ar apgaismojuma OLC vadības bloku darbam ar Philips Starsense atbilstoši tehniskiem noteikumiem, kpl. ar MO kupolu, RAL 7022 Umbragrau 
150W, 14500lm, 4000K, IK07, IP66, ELMONTER YSALIS OPTITEC 34 
SHP-T 150W , spuldzēm, skat. 1., 3. pielikums</t>
  </si>
  <si>
    <t>Dekoratīvo gaismekļu montāža: kompl. ar apgaismojuma OLC vadības bloku darbam ar Philips Starsense atbilstoši tehniskiem noteikumiem, kpl. ar MO kupolu, RAL 7022 Umbragrau 
100W, 9200lm, 4000K, IK07, IP66, ELMONTER YSALIS OPTITEC 34 CDM-TT 100W,  spuldzēm, skat. 1., 3. pielikums</t>
  </si>
  <si>
    <t>Apg. pārejas gaismekļa H=6m uzstādīšana uz proj. apvienotā apg. un luksafora balsta: LED gaismeklis kpāreju apgaismošanai 102W 
10651lm, 5700K, CRI 70%, cosφ 0.91, IK08, IP54, VIZULO STORK LITTLE BROTHER 102 W 5700 K Right pedestrian, skat. 4., 5. pielikums</t>
  </si>
  <si>
    <t>Apg. pārejas gaismekļa H=6m uzstādīšana uz proj. apvienotā apg. un luksafora balsta: LED gaismeklis kpāreju apgaismošanai 102W 
10651lm, 5700K, CRI 70%, cosφ 0.91, IK08, IP54, VIZULO STORK LITTLE BROTHER 102 W 5700 K Left pedestrian, skat. 4., 5. pielikums</t>
  </si>
  <si>
    <t>Apg. pārejas gaismekļa  H=6m uzstādīšana uz proj. TKT balsta (kpl. ar apskavu, gaismekļa ķermeņiem, spuldzēm): LED gaismeklis pāreju apgaismošanai 137W 
15574lm, 5700K, CRI 70%, cosφ 0.91, IK08, IP54, VIZULO STORK LITTLE BROTHER 137 W 5700 K Right pedestrian, skat. 4., 5. pielikums; Apskava ietves gaismekļu stiprināšanai uz esošā balsta.</t>
  </si>
  <si>
    <t>Apg. gaismekļu uzstādīšana zem tilta 
(kpl. kronšteinu, gaismekļa ķermeņiem, spuldzēm) zīmju apg.: LED gaismeklis kuģošanas zīmju apgaismošanai 
116lm/W, 4000K, CRI 72%, IP66, TRILUX Lumena 40 
RE2L/2200-740 4G1S ET, skat. 6.pielikums; Kronšteins kuģošanas zīmju uzstādīšanai, ind. izg., precizēt būvn. laikā</t>
  </si>
  <si>
    <t>ZS kabeļa Cu dzīslām 1/0,6 kV, NYY-J 3x1,5 mm² montāža apgaismojuma balstā</t>
  </si>
  <si>
    <t>Nozarošanas spaiļu komplekts, SV15, ENSTO</t>
  </si>
  <si>
    <t>Kabeļu komutācijas nozarkārbas  dekor. apg. piesl tiltam montāža</t>
  </si>
  <si>
    <t>Tranšejas rakšana un aizbēršana viena līdz divu kabeļu (caurules) guldīšanai 0.7m dziļumā</t>
  </si>
  <si>
    <t>Tranšejas rakšana un aizbēršana viena līdz divu kabeļu (caurules) guldīšanai 1m dziļumā</t>
  </si>
  <si>
    <t>Tranšejas rakšana un aizbēršana trīs līdz četru kabeļu (caurules) gūldīšanai 0.7m dziļumā</t>
  </si>
  <si>
    <t>Tranšejas rakšana un aizbēršana viena līdz divu kabeļu (caurules) gūldīšanai 1m dziļumā</t>
  </si>
  <si>
    <t>Kabeļa  ar Al dzīslām 1/0,6 kV, AXMK 4x35mm² montāža</t>
  </si>
  <si>
    <t>Kabeļa ar Al dzīslām 1/0,6 kV, AXMK 4x16mm²  montāža</t>
  </si>
  <si>
    <t>Kabeļa ar Cu dzīslām 1/0,6 kV, NYY-J 3x2,5mm², izvadi potenciālam tilta 
dekoratīvajam apg. montāža</t>
  </si>
  <si>
    <t>Kabeļa ar Cu dzīslām 1/0,6 kV, NYY-J 3x2,5 mm², kuģošanas zīmju apg. montāža</t>
  </si>
  <si>
    <t>Kabeļa ar Cu dzīslām 1/0,6 kV, NYY-J 3x2,5 mm², kab. video. piesl. montāža</t>
  </si>
  <si>
    <t>Caurules d=70 līdz 110 mm caurspiešana</t>
  </si>
  <si>
    <t>Kabeļa aizsargcaurule zem tilta, pa tilta konstrukciām PE ∅25, 450 N</t>
  </si>
  <si>
    <t>ZS kabeļa montāža tilta konstrukcijā</t>
  </si>
  <si>
    <t xml:space="preserve">0,4kV kabeļa gala apdare montāža 4- dzīslu kabeļiem ar plastmasas izolāciju 35mm², EPKT-0031-L12, </t>
  </si>
  <si>
    <t>Izolējošā caurulīte, EN-CGPT-12/ 4-0</t>
  </si>
  <si>
    <t>Manžete, MWTM-16/ 5- 50/S</t>
  </si>
  <si>
    <t xml:space="preserve">0,4kV kabeļa gala apdare montāža 4- dzīslu kabeļiem ar plastmasas izolāciju 16mm², EPKT-0015, </t>
  </si>
  <si>
    <t>Apgaismojuma konsoļu demontāža</t>
  </si>
  <si>
    <t>23.</t>
  </si>
  <si>
    <t>Kabeļu kanalizācija  SIA "Lattelecom". 2.KĀRTA</t>
  </si>
  <si>
    <t>Gofrēta dubultsienu caurule D=110mm,  EVOCAB FLEX</t>
  </si>
  <si>
    <t xml:space="preserve">Tranšejas rakšana un aizbēršana platumā līdz 1 m </t>
  </si>
  <si>
    <t>Esošu asbescementa cauruļu demonāža, saglabajot esošos tīklus</t>
  </si>
  <si>
    <t>Esošo tīklu aizsargašana ar dalīta caurulem</t>
  </si>
  <si>
    <t>Caurule guldīšana uz tilta kabeļu plaukta</t>
  </si>
  <si>
    <t>Kabeļu kanalizācija  SIA "Liepajas Tramvajs". 2.KĀRTA</t>
  </si>
  <si>
    <t>24.</t>
  </si>
  <si>
    <t xml:space="preserve">Tranšejas rakšana un aizbēršana platumā līdz 0,5 m </t>
  </si>
  <si>
    <t>Caurule guldīšana tranšejā (Gofrēta dubultsienu caurule D=110mm, EVOCAB FLEX)</t>
  </si>
  <si>
    <t>Caurule guldīšana uz tilta kabeļu plaukta (Gofrēta dubultsienu caurule D=110mm, EVOCAB FLEX)</t>
  </si>
  <si>
    <t>Kabeļu cauruļu blīvēšanas materiāls 16A</t>
  </si>
  <si>
    <t>II</t>
  </si>
  <si>
    <t>Bruģa atjaunošana , seguma konstrukcijas skat. lapa BM-10</t>
  </si>
  <si>
    <t>Iii</t>
  </si>
  <si>
    <t>Elektroapgāde. TU kabelis.</t>
  </si>
  <si>
    <t>Tehniskās shēmas (vai būvprojekta) izstrāde, t.sk. topogrāfiskais uzmērījums, saskaņošana, nepieciešamo atļauju saņemšana.</t>
  </si>
  <si>
    <t>Būvniecības darbi, (t.sk. vecā kabeļa demontāža, jaunā kabeļa izbūve, vecās sadalnes demontāža, jaunas sadalnes izbūve, seguma demontāža un atjaunošana un citi saistītie nepieciešamie palīgmateriāli.</t>
  </si>
  <si>
    <t>25.</t>
  </si>
  <si>
    <t>Kabeļu kanalizācija  LVRTC. 2.KĀRTA</t>
  </si>
  <si>
    <t>Kabeļu akas vāks ("peldošā tipa", 12,5 t)</t>
  </si>
  <si>
    <t>Kabeļu kanalizācijas pl 2d40  apv d110 cauruļu saglsabašana</t>
  </si>
  <si>
    <t>26.</t>
  </si>
  <si>
    <t>Kabeļu kanalizācija  SIA "EMILIJA". 2.KĀRTA</t>
  </si>
  <si>
    <t>Telekomunikāciju caurule gluda D=100mm 750N 6m peleka  EVOTEL</t>
  </si>
  <si>
    <t>Caurule guldīšana tranšejā</t>
  </si>
  <si>
    <t>27.</t>
  </si>
  <si>
    <t>Kabeļu kanalizācija  SIA "OSTKOM". 2.KĀRTA</t>
  </si>
  <si>
    <t>Kabeļu akas vāks ("peldošā tipa", 12,5 t,)</t>
  </si>
  <si>
    <t>28.</t>
  </si>
  <si>
    <t>Luksoforu pieslēgums. 2.KĀRTA</t>
  </si>
  <si>
    <t>Savienojuma uzmava kabeļiem ar plastmasas izolāciju 0,6/1 kV RAYCHEM SMOE 81141</t>
  </si>
  <si>
    <t>Kabelis  ar vara dzislām MCMO 12x1,5mm2</t>
  </si>
  <si>
    <t>Kabelis  ar vara dzislām MCMO 3x1,5mm2</t>
  </si>
  <si>
    <t>7,2</t>
  </si>
  <si>
    <t>Tranšējas rakšana</t>
  </si>
  <si>
    <t>Aizsargcaurules ieguldīšana tilta konstrukcijās</t>
  </si>
  <si>
    <t>Esošas grunts izvēšana</t>
  </si>
  <si>
    <t xml:space="preserve">Zālāju atjaunošana (melnzemes  kārtas h=10cm sagatavošanu un zāles sēšanu 30g/m2) skat. lapā VS-L-5 </t>
  </si>
  <si>
    <t>29.</t>
  </si>
  <si>
    <t>Elektroniskie sakari arējie tīkli, videonovērošana uz tilta.</t>
  </si>
  <si>
    <t>Tāme sastādīta 2016.gada tirgus cenās, pamatojoties uz VN daļas rasējumiem.</t>
  </si>
  <si>
    <t>CAT5E ekranēts āra kabelis;Cat5E FTP outdoor</t>
  </si>
  <si>
    <t>CAT5E Patch kabelis,1m</t>
  </si>
  <si>
    <t>Barošanas kabelis gumijas izolācijā HR07N 3x1,5</t>
  </si>
  <si>
    <t>ANPR kamera āra izpildījumā, ar stiprinājumu; StealthCam FHD</t>
  </si>
  <si>
    <t>IP Dome kamera āra izpildījumā ar stiprinājumu; Ernitec Orion SX 822OPH</t>
  </si>
  <si>
    <t>ANPR kameru barošanas bloks SCPSU24V3A</t>
  </si>
  <si>
    <t>IP Dome kamera barošanas bloks  802.3atPOE+/60W24V AC</t>
  </si>
  <si>
    <t>ANPR serveris; StealthANPR 4Lane</t>
  </si>
  <si>
    <t>Tikla komutators NET SWITCH 8PORT 10/100/1000T/AT-GS950/8-50</t>
  </si>
  <si>
    <t>Ugunsmūris/maršrutētājs CCR1009-8G-1S-1S+</t>
  </si>
  <si>
    <t>Datu pārraides līnija punkts-punkts  Airmax PBM5</t>
  </si>
  <si>
    <t>Rezerves barošanas avots APC UPS 1000VA</t>
  </si>
  <si>
    <t>komp.</t>
  </si>
  <si>
    <t>Hermētisks skapis aparatūras montāžai StealthProtect 19"12U</t>
  </si>
  <si>
    <t>Sakaru kanalizācijas aizsargcaurule lokana; Evocab D40</t>
  </si>
  <si>
    <t>Uzstādīšanas darbi, regulēšana, integrēsana esošajā sistēmā</t>
  </si>
  <si>
    <t>Līmeņošana</t>
  </si>
  <si>
    <t>Būvgrūži</t>
  </si>
  <si>
    <t>Asfalta seguma nojaukšana brauktuvei un aizvešana, hvid =20cm</t>
  </si>
  <si>
    <t>Šķembu, smilts, grants pamata demontāža un aizvešana, hvid=40cm</t>
  </si>
  <si>
    <r>
      <t>Stabs, cinkots C10.8/9,0 kN-</t>
    </r>
    <r>
      <rPr>
        <sz val="10"/>
        <color rgb="FFFF0000"/>
        <rFont val="Times New Roman"/>
        <family val="1"/>
        <charset val="186"/>
      </rPr>
      <t>T</t>
    </r>
  </si>
  <si>
    <r>
      <t>Sliedes 60R</t>
    </r>
    <r>
      <rPr>
        <b/>
        <sz val="10"/>
        <color rgb="FFFF0000"/>
        <rFont val="Times New Roman"/>
        <family val="1"/>
        <charset val="186"/>
      </rPr>
      <t>1</t>
    </r>
  </si>
  <si>
    <r>
      <t>Sliedes 62R</t>
    </r>
    <r>
      <rPr>
        <b/>
        <sz val="10"/>
        <color rgb="FFFF0000"/>
        <rFont val="Times New Roman"/>
        <family val="1"/>
        <charset val="186"/>
      </rPr>
      <t>1</t>
    </r>
  </si>
  <si>
    <r>
      <t>Sliedes 60R</t>
    </r>
    <r>
      <rPr>
        <b/>
        <sz val="10"/>
        <color rgb="FFFF0000"/>
        <rFont val="Times New Roman"/>
        <family val="1"/>
        <charset val="186"/>
      </rPr>
      <t>1</t>
    </r>
    <r>
      <rPr>
        <sz val="10"/>
        <rFont val="Times New Roman"/>
        <family val="1"/>
        <charset val="186"/>
      </rPr>
      <t xml:space="preserve"> pildelementu (iekšējais un ārējais) pielīmēšana ar divkomponentu PUR līmi</t>
    </r>
  </si>
  <si>
    <r>
      <t>Sliedes 62R</t>
    </r>
    <r>
      <rPr>
        <b/>
        <sz val="10"/>
        <color rgb="FFFF0000"/>
        <rFont val="Times New Roman"/>
        <family val="1"/>
        <charset val="186"/>
      </rPr>
      <t>1</t>
    </r>
    <r>
      <rPr>
        <sz val="10"/>
        <rFont val="Times New Roman"/>
        <family val="1"/>
        <charset val="186"/>
      </rPr>
      <t xml:space="preserve"> pildelementu (iekšējais un ārējais) pielīmēšana ar divkomponentu PUR līmi</t>
    </r>
  </si>
  <si>
    <r>
      <t xml:space="preserve">PVC </t>
    </r>
    <r>
      <rPr>
        <b/>
        <sz val="10"/>
        <color rgb="FFFF0000"/>
        <rFont val="Times New Roman"/>
        <family val="1"/>
        <charset val="186"/>
      </rPr>
      <t>monolītsienu</t>
    </r>
  </si>
  <si>
    <r>
      <t xml:space="preserve">PP </t>
    </r>
    <r>
      <rPr>
        <b/>
        <sz val="10"/>
        <color rgb="FFFF0000"/>
        <rFont val="Times New Roman"/>
        <family val="1"/>
        <charset val="186"/>
      </rPr>
      <t>dubultsienu</t>
    </r>
  </si>
  <si>
    <r>
      <t>Sliedes 60R</t>
    </r>
    <r>
      <rPr>
        <sz val="10"/>
        <color rgb="FFFF0000"/>
        <rFont val="Times New Roman"/>
        <family val="1"/>
        <charset val="186"/>
      </rPr>
      <t>1</t>
    </r>
  </si>
  <si>
    <r>
      <t>Sliedes 60R</t>
    </r>
    <r>
      <rPr>
        <sz val="10"/>
        <color rgb="FFFF0000"/>
        <rFont val="Times New Roman"/>
        <family val="1"/>
        <charset val="186"/>
      </rPr>
      <t>1</t>
    </r>
    <r>
      <rPr>
        <sz val="10"/>
        <rFont val="Times New Roman"/>
        <family val="1"/>
        <charset val="186"/>
      </rPr>
      <t xml:space="preserve"> pildelementu (iekšējais un ārējais) pielīmēšana ar divkomponentu PUR līmi</t>
    </r>
  </si>
  <si>
    <r>
      <t xml:space="preserve">Brauktuves asfaltbetona segas diluma kārta </t>
    </r>
    <r>
      <rPr>
        <sz val="10"/>
        <color rgb="FFFF0000"/>
        <rFont val="Times New Roman"/>
        <family val="1"/>
        <charset val="186"/>
      </rPr>
      <t>AC</t>
    </r>
    <r>
      <rPr>
        <sz val="10"/>
        <rFont val="Times New Roman"/>
        <family val="1"/>
        <charset val="186"/>
      </rPr>
      <t>11 , biezums vismaz 40 mm, seguma konstrukciju skat. BK-003</t>
    </r>
  </si>
  <si>
    <t>SIV, BK-01- BK-04</t>
  </si>
  <si>
    <t>Pasūtījuma Nr. LT/2017/2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</si>
</sst>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2]\ * #,##0.00_-;\-[$€-2]\ * #,##0.00_-;_-[$€-2]\ * &quot;-&quot;??_-;_-@_-"/>
    <numFmt numFmtId="165" formatCode="0000.000"/>
    <numFmt numFmtId="166" formatCode="0.0"/>
  </numFmts>
  <fonts count="32" x14ac:knownFonts="1">
    <font>
      <sz val="11"/>
      <color theme="1"/>
      <name val="Calibri"/>
      <family val="2"/>
      <charset val="186"/>
      <scheme val="minor"/>
    </font>
    <font>
      <sz val="10"/>
      <name val="Times New Roman"/>
      <family val="1"/>
      <charset val="186"/>
    </font>
    <font>
      <b/>
      <i/>
      <sz val="12"/>
      <name val="Times New Roman"/>
      <family val="1"/>
      <charset val="186"/>
    </font>
    <font>
      <sz val="10"/>
      <name val="Arial"/>
      <family val="2"/>
      <charset val="204"/>
    </font>
    <font>
      <i/>
      <sz val="10"/>
      <name val="Times New Roman"/>
      <family val="1"/>
      <charset val="186"/>
    </font>
    <font>
      <b/>
      <i/>
      <sz val="10"/>
      <name val="Times New Roman"/>
      <family val="1"/>
      <charset val="186"/>
    </font>
    <font>
      <i/>
      <sz val="10"/>
      <color indexed="10"/>
      <name val="Times New Roman"/>
      <family val="1"/>
      <charset val="186"/>
    </font>
    <font>
      <sz val="10"/>
      <name val="Helv"/>
    </font>
    <font>
      <sz val="8"/>
      <name val="Times New Roman"/>
      <family val="1"/>
      <charset val="186"/>
    </font>
    <font>
      <b/>
      <sz val="9"/>
      <color indexed="81"/>
      <name val="Tahoma"/>
      <family val="2"/>
      <charset val="186"/>
    </font>
    <font>
      <b/>
      <sz val="10"/>
      <name val="Times New Roman"/>
      <family val="1"/>
      <charset val="186"/>
    </font>
    <font>
      <sz val="11"/>
      <color theme="1"/>
      <name val="Calibri"/>
      <family val="2"/>
      <charset val="186"/>
      <scheme val="minor"/>
    </font>
    <font>
      <sz val="11"/>
      <color rgb="FF006100"/>
      <name val="Calibri"/>
      <family val="2"/>
      <charset val="186"/>
      <scheme val="minor"/>
    </font>
    <font>
      <b/>
      <i/>
      <sz val="14"/>
      <name val="Times New Roman"/>
      <family val="1"/>
      <charset val="186"/>
    </font>
    <font>
      <sz val="10"/>
      <name val="Arial"/>
      <family val="2"/>
      <charset val="186"/>
    </font>
    <font>
      <i/>
      <sz val="9"/>
      <color indexed="81"/>
      <name val="Tahoma"/>
      <family val="2"/>
      <charset val="186"/>
    </font>
    <font>
      <sz val="11"/>
      <color theme="1"/>
      <name val="Calibri"/>
      <family val="2"/>
      <scheme val="minor"/>
    </font>
    <font>
      <i/>
      <sz val="12"/>
      <name val="Times New Roman"/>
      <family val="1"/>
      <charset val="186"/>
    </font>
    <font>
      <sz val="11"/>
      <name val="Times New Roman"/>
      <family val="1"/>
      <charset val="186"/>
    </font>
    <font>
      <b/>
      <sz val="11"/>
      <name val="Times New Roman"/>
      <family val="1"/>
      <charset val="186"/>
    </font>
    <font>
      <b/>
      <sz val="12"/>
      <name val="Times New Roman"/>
      <family val="1"/>
      <charset val="186"/>
    </font>
    <font>
      <i/>
      <sz val="10"/>
      <color rgb="FF414142"/>
      <name val="Times New Roman"/>
      <family val="1"/>
      <charset val="186"/>
    </font>
    <font>
      <b/>
      <i/>
      <sz val="16"/>
      <name val="Times New Roman"/>
      <family val="1"/>
      <charset val="186"/>
    </font>
    <font>
      <b/>
      <i/>
      <sz val="10"/>
      <name val="Arial Narrow"/>
      <family val="2"/>
      <charset val="204"/>
    </font>
    <font>
      <sz val="10"/>
      <name val="Arial Narrow"/>
      <family val="2"/>
      <charset val="204"/>
    </font>
    <font>
      <i/>
      <sz val="10"/>
      <name val="Arial Narrow"/>
      <family val="2"/>
      <charset val="204"/>
    </font>
    <font>
      <i/>
      <sz val="10"/>
      <color indexed="8"/>
      <name val="Times New Roman"/>
      <family val="1"/>
      <charset val="186"/>
    </font>
    <font>
      <sz val="10"/>
      <color indexed="8"/>
      <name val="Times New Roman"/>
      <family val="1"/>
      <charset val="186"/>
    </font>
    <font>
      <i/>
      <sz val="10"/>
      <color indexed="8"/>
      <name val="Arial Narrow"/>
      <family val="2"/>
      <charset val="204"/>
    </font>
    <font>
      <b/>
      <i/>
      <sz val="10"/>
      <color indexed="8"/>
      <name val="Arial Narrow"/>
      <family val="2"/>
      <charset val="204"/>
    </font>
    <font>
      <sz val="10"/>
      <color rgb="FFFF0000"/>
      <name val="Times New Roman"/>
      <family val="1"/>
      <charset val="186"/>
    </font>
    <font>
      <b/>
      <sz val="10"/>
      <color rgb="FFFF0000"/>
      <name val="Times New Roman"/>
      <family val="1"/>
      <charset val="186"/>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indexed="9"/>
        <bgColor indexed="64"/>
      </patternFill>
    </fill>
    <fill>
      <patternFill patternType="solid">
        <fgColor rgb="FFFFFFCC"/>
        <bgColor indexed="64"/>
      </patternFill>
    </fill>
    <fill>
      <patternFill patternType="solid">
        <fgColor rgb="FFFFFF00"/>
        <bgColor indexed="64"/>
      </patternFill>
    </fill>
    <fill>
      <patternFill patternType="solid">
        <fgColor rgb="FF00FFFF"/>
        <bgColor indexed="64"/>
      </patternFill>
    </fill>
    <fill>
      <patternFill patternType="solid">
        <fgColor rgb="FFEAEAEA"/>
        <bgColor indexed="64"/>
      </patternFill>
    </fill>
  </fills>
  <borders count="26">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s>
  <cellStyleXfs count="14">
    <xf numFmtId="0" fontId="0" fillId="0" borderId="0"/>
    <xf numFmtId="0" fontId="3" fillId="0" borderId="0"/>
    <xf numFmtId="0" fontId="7" fillId="0" borderId="0"/>
    <xf numFmtId="9" fontId="11" fillId="0" borderId="0" applyFont="0" applyFill="0" applyBorder="0" applyAlignment="0" applyProtection="0"/>
    <xf numFmtId="0" fontId="12" fillId="4" borderId="0" applyNumberFormat="0" applyBorder="0" applyAlignment="0" applyProtection="0"/>
    <xf numFmtId="0" fontId="14" fillId="0" borderId="0"/>
    <xf numFmtId="0" fontId="14" fillId="0" borderId="0"/>
    <xf numFmtId="0" fontId="14" fillId="0" borderId="0">
      <alignment textRotation="90"/>
    </xf>
    <xf numFmtId="0" fontId="3" fillId="0" borderId="0"/>
    <xf numFmtId="0" fontId="16" fillId="0" borderId="0"/>
    <xf numFmtId="0" fontId="14" fillId="0" borderId="0"/>
    <xf numFmtId="0" fontId="14" fillId="0" borderId="0"/>
    <xf numFmtId="0" fontId="14" fillId="0" borderId="0"/>
    <xf numFmtId="0" fontId="3" fillId="0" borderId="0"/>
  </cellStyleXfs>
  <cellXfs count="350">
    <xf numFmtId="0" fontId="0" fillId="0" borderId="0" xfId="0"/>
    <xf numFmtId="0" fontId="1" fillId="0" borderId="0" xfId="0" applyFont="1" applyProtection="1"/>
    <xf numFmtId="49" fontId="6" fillId="2" borderId="0" xfId="0" applyNumberFormat="1" applyFont="1" applyFill="1" applyBorder="1" applyAlignment="1" applyProtection="1"/>
    <xf numFmtId="0" fontId="5" fillId="0" borderId="3" xfId="0" applyFont="1" applyFill="1" applyBorder="1" applyAlignment="1" applyProtection="1">
      <alignment horizontal="center" vertical="center" wrapText="1"/>
    </xf>
    <xf numFmtId="0" fontId="5" fillId="3" borderId="1" xfId="0" applyFont="1" applyFill="1" applyBorder="1" applyAlignment="1" applyProtection="1">
      <alignment horizontal="left"/>
      <protection locked="0"/>
    </xf>
    <xf numFmtId="0" fontId="1" fillId="0" borderId="0" xfId="0" applyFont="1" applyBorder="1" applyProtection="1"/>
    <xf numFmtId="0" fontId="1" fillId="0" borderId="0" xfId="0" applyFont="1" applyBorder="1" applyAlignment="1" applyProtection="1">
      <alignment horizontal="center"/>
      <protection locked="0"/>
    </xf>
    <xf numFmtId="0" fontId="1" fillId="0" borderId="0" xfId="0" applyFont="1" applyBorder="1" applyProtection="1">
      <protection locked="0"/>
    </xf>
    <xf numFmtId="0" fontId="1" fillId="0" borderId="0" xfId="0" applyFont="1" applyProtection="1">
      <protection locked="0"/>
    </xf>
    <xf numFmtId="0" fontId="4" fillId="0" borderId="0" xfId="0" applyFont="1" applyBorder="1" applyProtection="1">
      <protection locked="0"/>
    </xf>
    <xf numFmtId="0" fontId="1" fillId="0" borderId="0" xfId="0" applyFont="1" applyAlignment="1" applyProtection="1">
      <alignment vertical="center"/>
      <protection locked="0"/>
    </xf>
    <xf numFmtId="0" fontId="5" fillId="0" borderId="0" xfId="1" applyNumberFormat="1" applyFont="1" applyFill="1" applyBorder="1" applyAlignment="1" applyProtection="1">
      <protection locked="0"/>
    </xf>
    <xf numFmtId="0" fontId="1" fillId="0" borderId="0" xfId="0" applyNumberFormat="1" applyFont="1" applyProtection="1">
      <protection locked="0"/>
    </xf>
    <xf numFmtId="1" fontId="5" fillId="0" borderId="0" xfId="1" applyNumberFormat="1" applyFont="1" applyFill="1" applyBorder="1" applyAlignment="1" applyProtection="1">
      <protection locked="0"/>
    </xf>
    <xf numFmtId="0" fontId="4" fillId="2" borderId="0" xfId="0" applyNumberFormat="1" applyFont="1" applyFill="1" applyBorder="1" applyProtection="1">
      <protection locked="0"/>
    </xf>
    <xf numFmtId="0" fontId="4" fillId="2" borderId="0" xfId="0" applyFont="1" applyFill="1" applyBorder="1" applyProtection="1">
      <protection locked="0"/>
    </xf>
    <xf numFmtId="0" fontId="1" fillId="2" borderId="0" xfId="0" applyNumberFormat="1" applyFont="1" applyFill="1" applyProtection="1">
      <protection locked="0"/>
    </xf>
    <xf numFmtId="0" fontId="1" fillId="2" borderId="0" xfId="0" applyFont="1" applyFill="1" applyProtection="1">
      <protection locked="0"/>
    </xf>
    <xf numFmtId="0" fontId="1" fillId="0" borderId="0" xfId="0" applyNumberFormat="1" applyFont="1" applyFill="1" applyProtection="1">
      <protection locked="0"/>
    </xf>
    <xf numFmtId="0" fontId="1" fillId="0" borderId="0" xfId="0" applyFont="1" applyFill="1" applyProtection="1">
      <protection locked="0"/>
    </xf>
    <xf numFmtId="0" fontId="1" fillId="0" borderId="0" xfId="4" applyFont="1" applyFill="1" applyAlignment="1" applyProtection="1">
      <alignment horizontal="center"/>
      <protection locked="0"/>
    </xf>
    <xf numFmtId="0" fontId="4" fillId="0" borderId="0" xfId="1" applyNumberFormat="1" applyFont="1" applyFill="1" applyBorder="1" applyAlignment="1" applyProtection="1">
      <alignment horizontal="right" vertical="center" wrapText="1"/>
      <protection locked="0"/>
    </xf>
    <xf numFmtId="0" fontId="1" fillId="0" borderId="0" xfId="1" applyFont="1" applyFill="1" applyBorder="1" applyAlignment="1" applyProtection="1">
      <alignment horizontal="center" vertical="center" wrapText="1"/>
      <protection locked="0"/>
    </xf>
    <xf numFmtId="2" fontId="1" fillId="0" borderId="0"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right" vertical="center" wrapText="1"/>
      <protection locked="0"/>
    </xf>
    <xf numFmtId="0" fontId="5" fillId="0" borderId="0" xfId="1" applyFont="1" applyFill="1" applyBorder="1" applyAlignment="1" applyProtection="1">
      <alignment horizontal="left" vertical="center"/>
      <protection locked="0"/>
    </xf>
    <xf numFmtId="0" fontId="5" fillId="0" borderId="0" xfId="1" applyFont="1" applyFill="1" applyBorder="1" applyAlignment="1" applyProtection="1">
      <alignment horizontal="right" vertical="center"/>
      <protection locked="0"/>
    </xf>
    <xf numFmtId="0" fontId="5" fillId="0" borderId="0" xfId="0" applyFont="1" applyFill="1" applyProtection="1">
      <protection locked="0"/>
    </xf>
    <xf numFmtId="43" fontId="5" fillId="0" borderId="0" xfId="1" applyNumberFormat="1" applyFont="1" applyBorder="1" applyAlignment="1" applyProtection="1">
      <alignment horizontal="center" vertical="center" wrapText="1"/>
      <protection locked="0"/>
    </xf>
    <xf numFmtId="0" fontId="1" fillId="2" borderId="3" xfId="0" applyNumberFormat="1" applyFont="1" applyFill="1" applyBorder="1" applyAlignment="1" applyProtection="1">
      <alignment horizontal="center" vertical="center" textRotation="90" wrapText="1"/>
      <protection locked="0"/>
    </xf>
    <xf numFmtId="0" fontId="1" fillId="2" borderId="3" xfId="0" applyFont="1" applyFill="1" applyBorder="1" applyAlignment="1" applyProtection="1">
      <alignment horizontal="center" vertical="center" textRotation="90" wrapText="1"/>
      <protection locked="0"/>
    </xf>
    <xf numFmtId="0" fontId="1" fillId="2" borderId="0" xfId="0" applyNumberFormat="1" applyFont="1" applyFill="1" applyAlignment="1" applyProtection="1">
      <alignment vertical="center" wrapText="1"/>
      <protection locked="0"/>
    </xf>
    <xf numFmtId="0" fontId="1" fillId="2" borderId="0" xfId="0" applyFont="1" applyFill="1" applyAlignment="1" applyProtection="1">
      <alignment vertical="center" wrapText="1"/>
      <protection locked="0"/>
    </xf>
    <xf numFmtId="0" fontId="4" fillId="2" borderId="3" xfId="0" applyFont="1" applyFill="1" applyBorder="1" applyAlignment="1" applyProtection="1">
      <alignment horizontal="center" vertical="center" wrapText="1"/>
    </xf>
    <xf numFmtId="0" fontId="4" fillId="2" borderId="10" xfId="0" applyFont="1" applyFill="1" applyBorder="1" applyAlignment="1" applyProtection="1">
      <alignment horizontal="center" wrapText="1"/>
    </xf>
    <xf numFmtId="0" fontId="4" fillId="2" borderId="0" xfId="0" applyNumberFormat="1" applyFont="1" applyFill="1" applyProtection="1">
      <protection locked="0"/>
    </xf>
    <xf numFmtId="0" fontId="4" fillId="2" borderId="0" xfId="0" applyFont="1" applyFill="1" applyProtection="1">
      <protection locked="0"/>
    </xf>
    <xf numFmtId="43" fontId="1" fillId="3" borderId="3" xfId="0" applyNumberFormat="1" applyFont="1" applyFill="1" applyBorder="1" applyAlignment="1" applyProtection="1">
      <alignment horizontal="center" vertical="center"/>
      <protection locked="0"/>
    </xf>
    <xf numFmtId="43" fontId="1" fillId="2" borderId="3" xfId="0" applyNumberFormat="1" applyFont="1" applyFill="1" applyBorder="1" applyAlignment="1" applyProtection="1">
      <alignment horizontal="center" vertical="center"/>
      <protection locked="0"/>
    </xf>
    <xf numFmtId="2" fontId="1" fillId="2" borderId="9" xfId="0" applyNumberFormat="1" applyFont="1" applyFill="1" applyBorder="1" applyAlignment="1" applyProtection="1">
      <alignment horizontal="center" wrapText="1"/>
      <protection locked="0"/>
    </xf>
    <xf numFmtId="10" fontId="1" fillId="3" borderId="7" xfId="3" applyNumberFormat="1" applyFont="1" applyFill="1" applyBorder="1" applyAlignment="1" applyProtection="1">
      <alignment horizontal="center" vertical="center" wrapText="1"/>
      <protection locked="0"/>
    </xf>
    <xf numFmtId="2" fontId="1" fillId="2" borderId="7" xfId="0" applyNumberFormat="1" applyFont="1" applyFill="1" applyBorder="1" applyAlignment="1" applyProtection="1">
      <alignment vertical="center" wrapText="1"/>
      <protection locked="0"/>
    </xf>
    <xf numFmtId="0" fontId="1" fillId="2" borderId="0" xfId="0" applyNumberFormat="1" applyFont="1" applyFill="1" applyAlignment="1" applyProtection="1">
      <alignment vertical="center"/>
      <protection locked="0"/>
    </xf>
    <xf numFmtId="0" fontId="1" fillId="2"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0" borderId="0" xfId="0" applyNumberFormat="1" applyFont="1" applyFill="1" applyBorder="1" applyAlignment="1" applyProtection="1">
      <alignment horizontal="right" vertical="center" wrapText="1"/>
      <protection locked="0"/>
    </xf>
    <xf numFmtId="2" fontId="1" fillId="0" borderId="0" xfId="0" applyNumberFormat="1" applyFont="1" applyFill="1" applyBorder="1" applyAlignment="1" applyProtection="1">
      <alignment horizontal="center" vertical="center"/>
      <protection locked="0"/>
    </xf>
    <xf numFmtId="2" fontId="1" fillId="0" borderId="0" xfId="0" applyNumberFormat="1" applyFont="1" applyFill="1" applyAlignment="1" applyProtection="1">
      <alignment horizontal="center" vertical="center"/>
      <protection locked="0"/>
    </xf>
    <xf numFmtId="0" fontId="1" fillId="0" borderId="0" xfId="0" applyNumberFormat="1" applyFont="1" applyFill="1" applyAlignment="1" applyProtection="1">
      <alignment vertical="center"/>
      <protection locked="0"/>
    </xf>
    <xf numFmtId="0" fontId="1" fillId="2" borderId="0" xfId="4" applyNumberFormat="1" applyFont="1" applyFill="1" applyBorder="1" applyAlignment="1" applyProtection="1">
      <alignment horizontal="right" wrapText="1"/>
      <protection locked="0"/>
    </xf>
    <xf numFmtId="0" fontId="1" fillId="2" borderId="0" xfId="4" applyFont="1" applyFill="1" applyAlignment="1" applyProtection="1">
      <alignment vertical="center"/>
      <protection locked="0"/>
    </xf>
    <xf numFmtId="0" fontId="1" fillId="2" borderId="0" xfId="4" applyFont="1" applyFill="1" applyBorder="1" applyAlignment="1" applyProtection="1">
      <alignment vertical="center"/>
      <protection locked="0"/>
    </xf>
    <xf numFmtId="0" fontId="1" fillId="2" borderId="0" xfId="4" applyFont="1" applyFill="1" applyBorder="1" applyAlignment="1" applyProtection="1">
      <alignment horizontal="right"/>
      <protection locked="0"/>
    </xf>
    <xf numFmtId="0" fontId="1" fillId="2" borderId="0" xfId="4" applyFont="1" applyFill="1" applyBorder="1" applyAlignment="1" applyProtection="1">
      <alignment vertical="top"/>
      <protection locked="0"/>
    </xf>
    <xf numFmtId="0" fontId="1" fillId="2" borderId="0" xfId="4" applyNumberFormat="1" applyFont="1" applyFill="1" applyProtection="1">
      <protection locked="0"/>
    </xf>
    <xf numFmtId="0" fontId="1" fillId="2" borderId="0" xfId="4" applyFont="1" applyFill="1" applyProtection="1">
      <protection locked="0"/>
    </xf>
    <xf numFmtId="2" fontId="1" fillId="2" borderId="0" xfId="4" applyNumberFormat="1" applyFont="1" applyFill="1" applyBorder="1" applyAlignment="1" applyProtection="1">
      <alignment horizontal="center" vertical="center"/>
      <protection locked="0"/>
    </xf>
    <xf numFmtId="0" fontId="1" fillId="2" borderId="0" xfId="4" applyNumberFormat="1" applyFont="1" applyFill="1" applyBorder="1" applyProtection="1">
      <protection locked="0"/>
    </xf>
    <xf numFmtId="0" fontId="1" fillId="2" borderId="0" xfId="4" applyFont="1" applyFill="1" applyBorder="1" applyProtection="1">
      <protection locked="0"/>
    </xf>
    <xf numFmtId="0" fontId="4" fillId="2" borderId="0" xfId="4" applyFont="1" applyFill="1" applyBorder="1" applyAlignment="1" applyProtection="1">
      <alignment vertical="center"/>
      <protection locked="0"/>
    </xf>
    <xf numFmtId="0" fontId="4" fillId="2" borderId="0" xfId="4" applyNumberFormat="1" applyFont="1" applyFill="1" applyBorder="1" applyAlignment="1" applyProtection="1">
      <alignment wrapText="1"/>
      <protection locked="0"/>
    </xf>
    <xf numFmtId="0" fontId="1" fillId="2" borderId="0" xfId="4" applyFont="1" applyFill="1" applyBorder="1" applyAlignment="1" applyProtection="1">
      <alignment horizontal="center" vertical="center"/>
      <protection locked="0"/>
    </xf>
    <xf numFmtId="0" fontId="4" fillId="2" borderId="0" xfId="4" applyNumberFormat="1" applyFont="1" applyFill="1" applyBorder="1" applyAlignment="1" applyProtection="1">
      <alignment horizontal="left"/>
      <protection locked="0"/>
    </xf>
    <xf numFmtId="0" fontId="4" fillId="2" borderId="0" xfId="4" applyNumberFormat="1" applyFont="1" applyFill="1" applyBorder="1" applyProtection="1">
      <protection locked="0"/>
    </xf>
    <xf numFmtId="0" fontId="4" fillId="2" borderId="0" xfId="4" applyFont="1" applyFill="1" applyBorder="1" applyProtection="1">
      <protection locked="0"/>
    </xf>
    <xf numFmtId="0" fontId="4" fillId="0" borderId="0" xfId="4" applyFont="1" applyFill="1" applyProtection="1">
      <protection locked="0"/>
    </xf>
    <xf numFmtId="0" fontId="1" fillId="0" borderId="0" xfId="0" applyNumberFormat="1" applyFont="1" applyBorder="1" applyAlignment="1" applyProtection="1">
      <alignment wrapText="1"/>
      <protection locked="0"/>
    </xf>
    <xf numFmtId="0" fontId="1" fillId="0" borderId="0" xfId="0" applyFont="1" applyBorder="1" applyAlignment="1" applyProtection="1">
      <alignment horizontal="center" vertical="center"/>
      <protection locked="0"/>
    </xf>
    <xf numFmtId="2" fontId="1" fillId="0" borderId="0" xfId="0" applyNumberFormat="1" applyFont="1" applyBorder="1" applyAlignment="1" applyProtection="1">
      <alignment horizontal="center" vertical="center"/>
      <protection locked="0"/>
    </xf>
    <xf numFmtId="0" fontId="1" fillId="0" borderId="0" xfId="0" applyNumberFormat="1" applyFont="1" applyBorder="1" applyProtection="1">
      <protection locked="0"/>
    </xf>
    <xf numFmtId="0" fontId="1" fillId="0" borderId="0" xfId="0" applyNumberFormat="1" applyFont="1" applyBorder="1" applyAlignment="1" applyProtection="1">
      <alignment horizontal="left"/>
      <protection locked="0"/>
    </xf>
    <xf numFmtId="0" fontId="1" fillId="0" borderId="0" xfId="0" applyNumberFormat="1" applyFont="1" applyBorder="1" applyAlignment="1" applyProtection="1">
      <alignment horizontal="center"/>
      <protection locked="0"/>
    </xf>
    <xf numFmtId="0" fontId="4" fillId="0" borderId="0" xfId="0" applyNumberFormat="1" applyFont="1" applyBorder="1" applyProtection="1">
      <protection locked="0"/>
    </xf>
    <xf numFmtId="0" fontId="1" fillId="0" borderId="0" xfId="0" applyNumberFormat="1" applyFont="1" applyAlignment="1" applyProtection="1">
      <alignment wrapText="1"/>
      <protection locked="0"/>
    </xf>
    <xf numFmtId="0" fontId="1" fillId="0" borderId="0" xfId="0" applyFont="1" applyAlignment="1" applyProtection="1">
      <alignment horizontal="center" vertical="center"/>
      <protection locked="0"/>
    </xf>
    <xf numFmtId="2" fontId="1" fillId="0" borderId="0" xfId="0" applyNumberFormat="1" applyFont="1" applyAlignment="1" applyProtection="1">
      <alignment horizontal="center" vertical="center"/>
      <protection locked="0"/>
    </xf>
    <xf numFmtId="0" fontId="13" fillId="2" borderId="14" xfId="0" applyNumberFormat="1" applyFont="1" applyFill="1" applyBorder="1" applyAlignment="1" applyProtection="1">
      <alignment vertical="center"/>
      <protection locked="0"/>
    </xf>
    <xf numFmtId="43" fontId="1" fillId="3" borderId="16" xfId="0" applyNumberFormat="1" applyFont="1" applyFill="1" applyBorder="1" applyAlignment="1" applyProtection="1">
      <alignment horizontal="center" vertical="center"/>
      <protection locked="0"/>
    </xf>
    <xf numFmtId="43" fontId="1" fillId="2" borderId="16" xfId="0" applyNumberFormat="1" applyFont="1" applyFill="1" applyBorder="1" applyAlignment="1" applyProtection="1">
      <alignment horizontal="center" vertical="center"/>
      <protection locked="0"/>
    </xf>
    <xf numFmtId="0" fontId="5" fillId="2" borderId="0" xfId="1" applyFont="1" applyFill="1" applyBorder="1" applyAlignment="1" applyProtection="1">
      <alignment horizontal="center" vertical="center"/>
      <protection locked="0"/>
    </xf>
    <xf numFmtId="0" fontId="5" fillId="0" borderId="0" xfId="1" applyFont="1" applyFill="1" applyBorder="1" applyAlignment="1" applyProtection="1">
      <alignment horizontal="right" vertical="center" wrapText="1"/>
      <protection locked="0"/>
    </xf>
    <xf numFmtId="0" fontId="2" fillId="0" borderId="0" xfId="1" applyFont="1" applyFill="1" applyBorder="1" applyAlignment="1" applyProtection="1">
      <alignment horizontal="left" vertical="center"/>
    </xf>
    <xf numFmtId="0" fontId="1" fillId="2" borderId="0" xfId="0" applyNumberFormat="1" applyFont="1" applyFill="1" applyBorder="1" applyAlignment="1" applyProtection="1">
      <alignment horizontal="left" wrapText="1"/>
      <protection locked="0"/>
    </xf>
    <xf numFmtId="1" fontId="4" fillId="0" borderId="0" xfId="1" applyNumberFormat="1" applyFont="1" applyFill="1" applyBorder="1" applyAlignment="1" applyProtection="1">
      <alignment vertical="top" wrapText="1"/>
      <protection locked="0"/>
    </xf>
    <xf numFmtId="0" fontId="5" fillId="0" borderId="0" xfId="1" applyFont="1" applyFill="1" applyBorder="1" applyAlignment="1" applyProtection="1">
      <alignment vertical="center" wrapText="1"/>
      <protection locked="0"/>
    </xf>
    <xf numFmtId="1" fontId="4" fillId="0" borderId="0" xfId="1" applyNumberFormat="1" applyFont="1" applyBorder="1" applyAlignment="1" applyProtection="1">
      <alignment vertical="center" wrapText="1"/>
      <protection locked="0"/>
    </xf>
    <xf numFmtId="0" fontId="1" fillId="2" borderId="0" xfId="0" applyNumberFormat="1" applyFont="1" applyFill="1" applyBorder="1" applyAlignment="1" applyProtection="1">
      <alignment wrapText="1"/>
      <protection locked="0"/>
    </xf>
    <xf numFmtId="0" fontId="5" fillId="2" borderId="0" xfId="1" applyFont="1" applyFill="1" applyBorder="1" applyAlignment="1" applyProtection="1">
      <alignment vertical="center"/>
      <protection locked="0"/>
    </xf>
    <xf numFmtId="0" fontId="2" fillId="0" borderId="0" xfId="1" applyNumberFormat="1" applyFont="1" applyFill="1" applyBorder="1" applyAlignment="1" applyProtection="1">
      <alignment horizontal="right" vertical="center"/>
      <protection locked="0"/>
    </xf>
    <xf numFmtId="16" fontId="2" fillId="0" borderId="0" xfId="1" applyNumberFormat="1" applyFont="1" applyFill="1" applyBorder="1" applyAlignment="1" applyProtection="1">
      <alignment horizontal="center" vertical="center"/>
      <protection locked="0"/>
    </xf>
    <xf numFmtId="0" fontId="5" fillId="2" borderId="14" xfId="0" applyNumberFormat="1" applyFont="1" applyFill="1" applyBorder="1" applyAlignment="1" applyProtection="1">
      <alignment horizontal="left" vertical="center"/>
      <protection locked="0"/>
    </xf>
    <xf numFmtId="0" fontId="5" fillId="2" borderId="14" xfId="0" applyNumberFormat="1" applyFont="1" applyFill="1" applyBorder="1" applyAlignment="1" applyProtection="1">
      <alignment horizontal="center" vertical="center"/>
      <protection locked="0"/>
    </xf>
    <xf numFmtId="0" fontId="5" fillId="2" borderId="14" xfId="0" applyNumberFormat="1" applyFont="1" applyFill="1" applyBorder="1" applyAlignment="1" applyProtection="1">
      <alignment vertical="center"/>
      <protection locked="0"/>
    </xf>
    <xf numFmtId="1" fontId="4" fillId="0" borderId="15" xfId="1" applyNumberFormat="1" applyFont="1" applyFill="1" applyBorder="1" applyAlignment="1" applyProtection="1">
      <alignment vertical="top"/>
      <protection locked="0"/>
    </xf>
    <xf numFmtId="1" fontId="4" fillId="0" borderId="15" xfId="1" applyNumberFormat="1" applyFont="1" applyFill="1" applyBorder="1" applyAlignment="1" applyProtection="1">
      <alignment horizontal="left" vertical="top"/>
      <protection locked="0"/>
    </xf>
    <xf numFmtId="1" fontId="4" fillId="0" borderId="15" xfId="1" applyNumberFormat="1" applyFont="1" applyFill="1" applyBorder="1" applyAlignment="1" applyProtection="1">
      <alignment horizontal="center" vertical="center"/>
      <protection locked="0"/>
    </xf>
    <xf numFmtId="1" fontId="4" fillId="0" borderId="15" xfId="1" applyNumberFormat="1" applyFont="1" applyFill="1" applyBorder="1" applyAlignment="1" applyProtection="1">
      <alignment horizontal="center" vertical="top"/>
      <protection locked="0"/>
    </xf>
    <xf numFmtId="1" fontId="4" fillId="0" borderId="0" xfId="1" applyNumberFormat="1" applyFont="1" applyBorder="1" applyAlignment="1" applyProtection="1">
      <alignment horizontal="center" vertical="center" wrapText="1"/>
      <protection locked="0"/>
    </xf>
    <xf numFmtId="0" fontId="1" fillId="2" borderId="0" xfId="0" applyNumberFormat="1" applyFont="1" applyFill="1" applyBorder="1" applyAlignment="1" applyProtection="1">
      <alignment horizontal="center" vertical="center" wrapText="1"/>
      <protection locked="0"/>
    </xf>
    <xf numFmtId="0" fontId="1" fillId="2" borderId="0" xfId="0" applyNumberFormat="1" applyFont="1" applyFill="1" applyBorder="1" applyAlignment="1" applyProtection="1">
      <alignment horizontal="center" wrapText="1"/>
      <protection locked="0"/>
    </xf>
    <xf numFmtId="0" fontId="2" fillId="0" borderId="0" xfId="1" applyFont="1" applyFill="1" applyBorder="1" applyAlignment="1" applyProtection="1">
      <alignment vertical="center"/>
      <protection locked="0"/>
    </xf>
    <xf numFmtId="0" fontId="2" fillId="0" borderId="0" xfId="1" applyFont="1" applyFill="1" applyBorder="1" applyAlignment="1" applyProtection="1">
      <alignment horizontal="left" vertical="center"/>
      <protection locked="0"/>
    </xf>
    <xf numFmtId="0" fontId="2" fillId="2" borderId="0" xfId="1" applyFont="1" applyFill="1" applyBorder="1" applyAlignment="1" applyProtection="1">
      <alignment vertical="center"/>
      <protection locked="0"/>
    </xf>
    <xf numFmtId="0" fontId="2" fillId="2" borderId="0" xfId="1" applyFont="1" applyFill="1" applyBorder="1" applyAlignment="1" applyProtection="1">
      <alignment horizontal="left" vertical="center"/>
      <protection locked="0"/>
    </xf>
    <xf numFmtId="0" fontId="17" fillId="0" borderId="0" xfId="1" applyFont="1" applyFill="1" applyBorder="1" applyAlignment="1" applyProtection="1">
      <alignment vertical="center"/>
      <protection locked="0"/>
    </xf>
    <xf numFmtId="49" fontId="1" fillId="0" borderId="17" xfId="0" applyNumberFormat="1" applyFont="1" applyFill="1" applyBorder="1" applyAlignment="1">
      <alignment horizontal="center" vertical="center" wrapText="1"/>
    </xf>
    <xf numFmtId="0" fontId="1" fillId="0" borderId="17" xfId="0" applyFont="1" applyFill="1" applyBorder="1" applyAlignment="1">
      <alignment horizontal="center" vertical="center" wrapText="1"/>
    </xf>
    <xf numFmtId="4" fontId="1" fillId="0" borderId="17" xfId="0" applyNumberFormat="1" applyFont="1" applyFill="1" applyBorder="1" applyAlignment="1">
      <alignment horizontal="center" vertical="center" wrapText="1"/>
    </xf>
    <xf numFmtId="49" fontId="1" fillId="0" borderId="18" xfId="0" applyNumberFormat="1" applyFont="1" applyFill="1" applyBorder="1" applyAlignment="1">
      <alignment horizontal="center" vertical="center" wrapText="1"/>
    </xf>
    <xf numFmtId="0" fontId="1" fillId="0" borderId="18" xfId="0" applyFont="1" applyFill="1" applyBorder="1" applyAlignment="1">
      <alignment horizontal="center" vertical="center" wrapText="1"/>
    </xf>
    <xf numFmtId="4" fontId="1" fillId="0" borderId="18" xfId="0" applyNumberFormat="1" applyFont="1" applyFill="1" applyBorder="1" applyAlignment="1">
      <alignment horizontal="center" vertical="center" wrapText="1"/>
    </xf>
    <xf numFmtId="0" fontId="1" fillId="0" borderId="17" xfId="0" applyFont="1" applyFill="1" applyBorder="1" applyAlignment="1">
      <alignment horizontal="left" vertical="center" wrapText="1"/>
    </xf>
    <xf numFmtId="0" fontId="1" fillId="0" borderId="18" xfId="0" applyFont="1" applyFill="1" applyBorder="1" applyAlignment="1">
      <alignment horizontal="left" vertical="center" wrapText="1"/>
    </xf>
    <xf numFmtId="0" fontId="10" fillId="2" borderId="0" xfId="0" applyFont="1" applyFill="1" applyBorder="1" applyAlignment="1" applyProtection="1">
      <alignment horizontal="right" vertical="center" wrapText="1"/>
      <protection locked="0"/>
    </xf>
    <xf numFmtId="2" fontId="10" fillId="2" borderId="0" xfId="0" applyNumberFormat="1" applyFont="1" applyFill="1" applyBorder="1" applyAlignment="1" applyProtection="1">
      <alignment horizontal="center" vertical="center" wrapText="1"/>
      <protection locked="0"/>
    </xf>
    <xf numFmtId="2" fontId="20" fillId="2" borderId="13" xfId="0" applyNumberFormat="1" applyFont="1" applyFill="1" applyBorder="1" applyAlignment="1" applyProtection="1">
      <alignment horizontal="center" vertical="center" wrapText="1"/>
      <protection locked="0"/>
    </xf>
    <xf numFmtId="2" fontId="20" fillId="2" borderId="6" xfId="0" applyNumberFormat="1" applyFont="1" applyFill="1" applyBorder="1" applyAlignment="1" applyProtection="1">
      <alignment horizontal="center" vertical="center" wrapText="1"/>
      <protection locked="0"/>
    </xf>
    <xf numFmtId="0" fontId="21" fillId="0" borderId="0" xfId="0" applyFont="1"/>
    <xf numFmtId="0" fontId="1" fillId="0" borderId="0" xfId="0" applyFont="1" applyBorder="1" applyAlignment="1" applyProtection="1">
      <alignment vertical="center"/>
      <protection locked="0"/>
    </xf>
    <xf numFmtId="10" fontId="18" fillId="0" borderId="0" xfId="3" applyNumberFormat="1" applyFont="1" applyFill="1" applyBorder="1" applyAlignment="1">
      <alignment horizontal="center" vertical="center" wrapText="1"/>
    </xf>
    <xf numFmtId="2" fontId="18" fillId="0" borderId="0" xfId="0" applyNumberFormat="1" applyFont="1" applyFill="1" applyBorder="1" applyAlignment="1">
      <alignment horizontal="center" vertical="center" wrapText="1"/>
    </xf>
    <xf numFmtId="2" fontId="19" fillId="0" borderId="0" xfId="0" applyNumberFormat="1" applyFont="1" applyFill="1" applyBorder="1" applyAlignment="1">
      <alignment horizontal="center" vertical="center" wrapText="1"/>
    </xf>
    <xf numFmtId="0" fontId="18" fillId="0" borderId="0" xfId="0" applyFont="1" applyBorder="1" applyAlignment="1">
      <alignment vertical="top" wrapText="1"/>
    </xf>
    <xf numFmtId="0" fontId="19" fillId="0" borderId="0" xfId="0" applyFont="1" applyBorder="1" applyAlignment="1">
      <alignment vertical="center" wrapText="1"/>
    </xf>
    <xf numFmtId="1" fontId="2" fillId="0" borderId="0" xfId="0" applyNumberFormat="1" applyFont="1" applyFill="1" applyBorder="1" applyAlignment="1" applyProtection="1"/>
    <xf numFmtId="1" fontId="2" fillId="0" borderId="0" xfId="0" applyNumberFormat="1" applyFont="1" applyFill="1" applyBorder="1" applyAlignment="1" applyProtection="1">
      <alignment horizontal="center"/>
    </xf>
    <xf numFmtId="0" fontId="4" fillId="0" borderId="0" xfId="0" applyFont="1" applyFill="1" applyBorder="1" applyProtection="1"/>
    <xf numFmtId="0" fontId="22" fillId="0" borderId="0" xfId="0" applyFont="1" applyBorder="1" applyAlignment="1" applyProtection="1">
      <alignment vertical="center" wrapText="1"/>
    </xf>
    <xf numFmtId="0" fontId="2" fillId="2" borderId="0" xfId="1" applyFont="1" applyFill="1" applyBorder="1" applyAlignment="1" applyProtection="1">
      <alignment vertical="center" wrapText="1"/>
    </xf>
    <xf numFmtId="1" fontId="2" fillId="0" borderId="0" xfId="1" applyNumberFormat="1" applyFont="1" applyFill="1" applyBorder="1" applyAlignment="1" applyProtection="1">
      <alignment vertical="center" wrapText="1"/>
    </xf>
    <xf numFmtId="0" fontId="2" fillId="2" borderId="0" xfId="1" applyFont="1" applyFill="1" applyBorder="1" applyAlignment="1" applyProtection="1">
      <alignment vertical="center"/>
    </xf>
    <xf numFmtId="0" fontId="4" fillId="0" borderId="0" xfId="1" applyFont="1" applyFill="1" applyBorder="1" applyAlignment="1" applyProtection="1">
      <alignment vertical="center" wrapText="1"/>
    </xf>
    <xf numFmtId="0" fontId="5" fillId="0" borderId="0" xfId="1" applyFont="1" applyFill="1" applyBorder="1" applyAlignment="1" applyProtection="1">
      <alignment vertical="center"/>
    </xf>
    <xf numFmtId="0" fontId="0" fillId="0" borderId="0" xfId="0" applyFill="1" applyBorder="1" applyAlignment="1" applyProtection="1"/>
    <xf numFmtId="0" fontId="23" fillId="0" borderId="0" xfId="1" applyFont="1" applyFill="1" applyBorder="1" applyAlignment="1" applyProtection="1">
      <alignment vertical="center"/>
    </xf>
    <xf numFmtId="0" fontId="24" fillId="0" borderId="0" xfId="0" applyFont="1" applyFill="1" applyProtection="1"/>
    <xf numFmtId="0" fontId="25" fillId="0" borderId="0" xfId="1" applyFont="1" applyFill="1" applyBorder="1" applyAlignment="1" applyProtection="1">
      <alignment horizontal="center" vertical="center"/>
    </xf>
    <xf numFmtId="0" fontId="23" fillId="0" borderId="0" xfId="1" applyFont="1" applyFill="1" applyBorder="1" applyAlignment="1" applyProtection="1">
      <alignment horizontal="center" vertical="center"/>
    </xf>
    <xf numFmtId="0" fontId="5" fillId="0" borderId="0" xfId="1" applyFont="1" applyFill="1" applyBorder="1" applyAlignment="1" applyProtection="1">
      <alignment horizontal="right" vertical="center"/>
    </xf>
    <xf numFmtId="4" fontId="23" fillId="0" borderId="0" xfId="1" applyNumberFormat="1" applyFont="1" applyFill="1" applyBorder="1" applyAlignment="1" applyProtection="1">
      <alignment horizontal="center" vertical="center"/>
    </xf>
    <xf numFmtId="0" fontId="24" fillId="0" borderId="0" xfId="0" applyFont="1" applyProtection="1"/>
    <xf numFmtId="0" fontId="25" fillId="5" borderId="0" xfId="0" applyFont="1" applyFill="1" applyBorder="1" applyAlignment="1" applyProtection="1"/>
    <xf numFmtId="0" fontId="4" fillId="5" borderId="0" xfId="0" applyFont="1" applyFill="1" applyBorder="1" applyAlignment="1" applyProtection="1"/>
    <xf numFmtId="0" fontId="10" fillId="0" borderId="0" xfId="0" applyFont="1" applyFill="1" applyAlignment="1" applyProtection="1">
      <alignment vertical="center"/>
    </xf>
    <xf numFmtId="0" fontId="1" fillId="0" borderId="0" xfId="0" applyFont="1" applyFill="1" applyProtection="1"/>
    <xf numFmtId="0" fontId="5" fillId="0" borderId="0" xfId="0" applyFont="1" applyFill="1" applyProtection="1"/>
    <xf numFmtId="0" fontId="1" fillId="0" borderId="0" xfId="0" applyFont="1" applyFill="1" applyAlignment="1" applyProtection="1">
      <alignment horizontal="center"/>
    </xf>
    <xf numFmtId="0" fontId="1" fillId="0" borderId="0" xfId="0" applyFont="1" applyFill="1" applyBorder="1" applyProtection="1"/>
    <xf numFmtId="0" fontId="1" fillId="2" borderId="0" xfId="0" applyFont="1" applyFill="1" applyBorder="1" applyProtection="1"/>
    <xf numFmtId="0" fontId="5" fillId="0" borderId="0" xfId="0" applyFont="1" applyFill="1" applyAlignment="1" applyProtection="1">
      <alignment horizontal="center"/>
    </xf>
    <xf numFmtId="0" fontId="1" fillId="0" borderId="0" xfId="4" applyFont="1" applyFill="1" applyBorder="1" applyProtection="1"/>
    <xf numFmtId="0" fontId="1" fillId="0" borderId="0" xfId="4" applyFont="1" applyFill="1" applyBorder="1" applyAlignment="1" applyProtection="1">
      <alignment horizontal="center"/>
    </xf>
    <xf numFmtId="49" fontId="26" fillId="0" borderId="3" xfId="0" applyNumberFormat="1" applyFont="1" applyFill="1" applyBorder="1" applyAlignment="1" applyProtection="1">
      <alignment horizontal="center"/>
    </xf>
    <xf numFmtId="0" fontId="1" fillId="0" borderId="0" xfId="0" applyFont="1" applyFill="1" applyBorder="1" applyProtection="1">
      <protection locked="0"/>
    </xf>
    <xf numFmtId="0" fontId="1" fillId="0" borderId="0" xfId="4" applyFont="1" applyFill="1" applyBorder="1" applyProtection="1">
      <protection locked="0"/>
    </xf>
    <xf numFmtId="0" fontId="1" fillId="2" borderId="0" xfId="0" applyFont="1" applyFill="1" applyProtection="1"/>
    <xf numFmtId="0" fontId="1" fillId="2" borderId="3" xfId="0" applyFont="1" applyFill="1" applyBorder="1" applyAlignment="1" applyProtection="1">
      <alignment horizontal="center" vertical="center"/>
    </xf>
    <xf numFmtId="1" fontId="26" fillId="0" borderId="3" xfId="0" applyNumberFormat="1" applyFont="1" applyFill="1" applyBorder="1" applyAlignment="1" applyProtection="1">
      <alignment horizontal="center" vertical="center"/>
    </xf>
    <xf numFmtId="2" fontId="27" fillId="0" borderId="3" xfId="0" applyNumberFormat="1" applyFont="1" applyFill="1" applyBorder="1" applyAlignment="1" applyProtection="1">
      <alignment horizontal="center" vertical="center"/>
    </xf>
    <xf numFmtId="0" fontId="1" fillId="0" borderId="0" xfId="4" applyFont="1" applyFill="1" applyBorder="1" applyAlignment="1" applyProtection="1">
      <alignment horizontal="center"/>
      <protection locked="0"/>
    </xf>
    <xf numFmtId="4" fontId="10" fillId="5" borderId="13" xfId="2" applyNumberFormat="1" applyFont="1" applyFill="1" applyBorder="1" applyAlignment="1" applyProtection="1">
      <alignment horizontal="center" vertical="center"/>
    </xf>
    <xf numFmtId="4" fontId="10" fillId="5" borderId="9" xfId="2" applyNumberFormat="1" applyFont="1" applyFill="1" applyBorder="1" applyAlignment="1" applyProtection="1">
      <alignment vertical="center"/>
    </xf>
    <xf numFmtId="0" fontId="1" fillId="0" borderId="0" xfId="2" applyFont="1" applyFill="1" applyBorder="1" applyAlignment="1" applyProtection="1">
      <alignment vertical="center"/>
    </xf>
    <xf numFmtId="4" fontId="10" fillId="3" borderId="3" xfId="2" applyNumberFormat="1" applyFont="1" applyFill="1" applyBorder="1" applyAlignment="1" applyProtection="1">
      <alignment vertical="center"/>
      <protection locked="0"/>
    </xf>
    <xf numFmtId="4" fontId="10" fillId="5" borderId="3" xfId="2" applyNumberFormat="1" applyFont="1" applyFill="1" applyBorder="1" applyAlignment="1" applyProtection="1">
      <alignment vertical="center"/>
    </xf>
    <xf numFmtId="10" fontId="5" fillId="0" borderId="7" xfId="2" applyNumberFormat="1" applyFont="1" applyFill="1" applyBorder="1" applyAlignment="1" applyProtection="1">
      <alignment horizontal="center" vertical="center" wrapText="1"/>
    </xf>
    <xf numFmtId="4" fontId="10" fillId="5" borderId="7" xfId="2" applyNumberFormat="1" applyFont="1" applyFill="1" applyBorder="1" applyAlignment="1" applyProtection="1">
      <alignment vertical="center" wrapText="1"/>
    </xf>
    <xf numFmtId="164" fontId="10" fillId="5" borderId="6"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xf>
    <xf numFmtId="4" fontId="5" fillId="5" borderId="0" xfId="0" applyNumberFormat="1" applyFont="1" applyFill="1" applyBorder="1" applyAlignment="1" applyProtection="1"/>
    <xf numFmtId="4" fontId="5" fillId="2" borderId="0" xfId="0" applyNumberFormat="1" applyFont="1" applyFill="1" applyBorder="1" applyAlignment="1" applyProtection="1">
      <alignment horizontal="right"/>
    </xf>
    <xf numFmtId="0" fontId="8" fillId="2" borderId="0" xfId="2" applyFont="1" applyFill="1" applyBorder="1" applyAlignment="1" applyProtection="1">
      <alignment horizontal="center" vertical="center"/>
    </xf>
    <xf numFmtId="0" fontId="5" fillId="2" borderId="0" xfId="2" applyFont="1" applyFill="1" applyBorder="1" applyAlignment="1" applyProtection="1">
      <alignment horizontal="center" vertical="center"/>
    </xf>
    <xf numFmtId="0" fontId="5" fillId="0" borderId="0" xfId="2" applyFont="1" applyFill="1" applyBorder="1" applyAlignment="1" applyProtection="1">
      <alignment vertical="center"/>
    </xf>
    <xf numFmtId="49" fontId="5" fillId="2" borderId="0" xfId="0" applyNumberFormat="1" applyFont="1" applyFill="1" applyBorder="1" applyAlignment="1" applyProtection="1">
      <alignment horizontal="right"/>
    </xf>
    <xf numFmtId="4" fontId="28" fillId="0" borderId="0" xfId="0" applyNumberFormat="1" applyFont="1" applyFill="1" applyBorder="1" applyAlignment="1" applyProtection="1">
      <alignment horizontal="left"/>
    </xf>
    <xf numFmtId="0" fontId="1" fillId="0" borderId="0" xfId="0" applyFont="1" applyAlignment="1" applyProtection="1">
      <alignment horizontal="center" vertical="top" wrapText="1"/>
      <protection locked="0"/>
    </xf>
    <xf numFmtId="0" fontId="1" fillId="0" borderId="0" xfId="0" applyFont="1" applyAlignment="1" applyProtection="1">
      <alignment vertical="top" wrapText="1"/>
      <protection locked="0"/>
    </xf>
    <xf numFmtId="0" fontId="1" fillId="0" borderId="0" xfId="0" applyFont="1" applyAlignment="1" applyProtection="1">
      <alignment horizontal="right" vertical="top" wrapText="1"/>
      <protection locked="0"/>
    </xf>
    <xf numFmtId="0" fontId="2" fillId="0" borderId="0" xfId="0" applyFont="1" applyBorder="1" applyAlignment="1" applyProtection="1">
      <alignment horizontal="center"/>
      <protection locked="0"/>
    </xf>
    <xf numFmtId="0" fontId="2" fillId="0" borderId="0" xfId="1" applyFont="1" applyFill="1" applyBorder="1" applyAlignment="1" applyProtection="1">
      <alignment vertical="center"/>
    </xf>
    <xf numFmtId="0" fontId="4" fillId="0" borderId="0" xfId="1" applyFont="1" applyFill="1" applyBorder="1" applyAlignment="1" applyProtection="1">
      <alignment horizontal="left" vertical="center"/>
      <protection locked="0"/>
    </xf>
    <xf numFmtId="0" fontId="5" fillId="0" borderId="0" xfId="1" applyFont="1" applyBorder="1" applyAlignment="1" applyProtection="1">
      <alignment horizontal="center" vertical="center"/>
      <protection locked="0"/>
    </xf>
    <xf numFmtId="0" fontId="5" fillId="2" borderId="0" xfId="0" applyFont="1" applyFill="1" applyBorder="1" applyAlignment="1" applyProtection="1">
      <protection locked="0"/>
    </xf>
    <xf numFmtId="0" fontId="5" fillId="2" borderId="0" xfId="0" applyFont="1" applyFill="1" applyBorder="1" applyAlignment="1" applyProtection="1">
      <alignment horizontal="right"/>
      <protection locked="0"/>
    </xf>
    <xf numFmtId="0" fontId="4" fillId="0" borderId="0" xfId="0" applyFont="1" applyBorder="1" applyAlignment="1" applyProtection="1">
      <alignment horizontal="center"/>
      <protection locked="0"/>
    </xf>
    <xf numFmtId="0" fontId="5" fillId="0" borderId="0" xfId="0" applyFont="1" applyBorder="1" applyAlignment="1" applyProtection="1">
      <alignment horizontal="center"/>
      <protection locked="0"/>
    </xf>
    <xf numFmtId="0" fontId="5" fillId="0" borderId="7" xfId="0" applyFont="1" applyFill="1" applyBorder="1" applyAlignment="1" applyProtection="1">
      <alignment horizontal="center"/>
      <protection locked="0"/>
    </xf>
    <xf numFmtId="16" fontId="4" fillId="0" borderId="3" xfId="0" applyNumberFormat="1" applyFont="1" applyBorder="1" applyAlignment="1" applyProtection="1">
      <alignment horizontal="center" vertical="center"/>
      <protection locked="0"/>
    </xf>
    <xf numFmtId="164" fontId="5" fillId="0" borderId="3" xfId="0" applyNumberFormat="1" applyFont="1" applyBorder="1" applyAlignment="1" applyProtection="1">
      <alignment horizontal="center" vertical="center"/>
      <protection locked="0"/>
    </xf>
    <xf numFmtId="164" fontId="5" fillId="0" borderId="6" xfId="0" applyNumberFormat="1" applyFont="1" applyBorder="1" applyAlignment="1" applyProtection="1">
      <alignment horizontal="center" vertical="center"/>
      <protection locked="0"/>
    </xf>
    <xf numFmtId="0" fontId="5" fillId="0" borderId="0" xfId="0" applyFont="1" applyBorder="1" applyAlignment="1" applyProtection="1">
      <alignment horizontal="right"/>
      <protection locked="0"/>
    </xf>
    <xf numFmtId="4" fontId="5" fillId="0" borderId="0" xfId="0" applyNumberFormat="1" applyFont="1" applyBorder="1" applyAlignment="1" applyProtection="1">
      <alignment horizontal="right"/>
      <protection locked="0"/>
    </xf>
    <xf numFmtId="164" fontId="5" fillId="0" borderId="0" xfId="0" applyNumberFormat="1" applyFont="1" applyBorder="1" applyAlignment="1" applyProtection="1">
      <alignment horizontal="center" vertical="center"/>
      <protection locked="0"/>
    </xf>
    <xf numFmtId="4" fontId="5" fillId="2" borderId="0" xfId="0" applyNumberFormat="1" applyFont="1" applyFill="1" applyBorder="1" applyAlignment="1" applyProtection="1">
      <alignment horizontal="right"/>
      <protection locked="0"/>
    </xf>
    <xf numFmtId="49" fontId="6" fillId="2" borderId="0" xfId="0" applyNumberFormat="1" applyFont="1" applyFill="1" applyBorder="1" applyAlignment="1" applyProtection="1">
      <protection locked="0"/>
    </xf>
    <xf numFmtId="0" fontId="8" fillId="2" borderId="0" xfId="2" applyFont="1" applyFill="1" applyBorder="1" applyAlignment="1" applyProtection="1">
      <alignment vertical="center"/>
      <protection locked="0"/>
    </xf>
    <xf numFmtId="14" fontId="1" fillId="0" borderId="0" xfId="0" applyNumberFormat="1" applyFont="1" applyProtection="1">
      <protection locked="0"/>
    </xf>
    <xf numFmtId="49" fontId="5" fillId="2" borderId="0" xfId="0" applyNumberFormat="1" applyFont="1" applyFill="1" applyBorder="1" applyAlignment="1" applyProtection="1">
      <alignment horizontal="right"/>
      <protection locked="0"/>
    </xf>
    <xf numFmtId="0" fontId="4" fillId="0" borderId="0" xfId="0" applyFont="1" applyBorder="1" applyAlignment="1" applyProtection="1">
      <alignment horizontal="left"/>
      <protection locked="0"/>
    </xf>
    <xf numFmtId="16" fontId="4" fillId="0" borderId="0" xfId="0" applyNumberFormat="1" applyFont="1" applyBorder="1" applyAlignment="1" applyProtection="1">
      <alignment horizontal="center"/>
      <protection locked="0"/>
    </xf>
    <xf numFmtId="49" fontId="10" fillId="6" borderId="17" xfId="0" applyNumberFormat="1" applyFont="1" applyFill="1" applyBorder="1" applyAlignment="1">
      <alignment horizontal="center" vertical="center" wrapText="1"/>
    </xf>
    <xf numFmtId="0" fontId="1" fillId="6" borderId="17" xfId="0" applyFont="1" applyFill="1" applyBorder="1" applyAlignment="1">
      <alignment horizontal="center" vertical="center" wrapText="1"/>
    </xf>
    <xf numFmtId="43" fontId="1" fillId="6" borderId="3" xfId="0" applyNumberFormat="1" applyFont="1" applyFill="1" applyBorder="1" applyAlignment="1" applyProtection="1">
      <alignment horizontal="center" vertical="center"/>
      <protection locked="0"/>
    </xf>
    <xf numFmtId="1" fontId="13" fillId="0" borderId="0" xfId="0" applyNumberFormat="1" applyFont="1" applyFill="1" applyBorder="1" applyAlignment="1" applyProtection="1"/>
    <xf numFmtId="49" fontId="1" fillId="0" borderId="17" xfId="0" applyNumberFormat="1" applyFont="1" applyFill="1" applyBorder="1" applyAlignment="1">
      <alignment horizontal="left" vertical="center" wrapText="1"/>
    </xf>
    <xf numFmtId="1" fontId="1" fillId="0" borderId="17" xfId="0" applyNumberFormat="1" applyFont="1" applyFill="1" applyBorder="1" applyAlignment="1">
      <alignment horizontal="center" vertical="center" wrapText="1"/>
    </xf>
    <xf numFmtId="49" fontId="10" fillId="6" borderId="17" xfId="0" applyNumberFormat="1" applyFont="1" applyFill="1" applyBorder="1" applyAlignment="1">
      <alignment horizontal="left" vertical="center" wrapText="1"/>
    </xf>
    <xf numFmtId="49" fontId="1" fillId="6" borderId="17" xfId="0" applyNumberFormat="1" applyFont="1" applyFill="1" applyBorder="1" applyAlignment="1">
      <alignment horizontal="center" vertical="center" wrapText="1"/>
    </xf>
    <xf numFmtId="1" fontId="1" fillId="6" borderId="17" xfId="0" applyNumberFormat="1" applyFont="1" applyFill="1" applyBorder="1" applyAlignment="1">
      <alignment horizontal="center" vertical="center" wrapText="1"/>
    </xf>
    <xf numFmtId="4" fontId="1" fillId="6" borderId="17" xfId="0" applyNumberFormat="1" applyFont="1" applyFill="1" applyBorder="1" applyAlignment="1">
      <alignment horizontal="center" vertical="center" wrapText="1"/>
    </xf>
    <xf numFmtId="49" fontId="1" fillId="0" borderId="18" xfId="0" applyNumberFormat="1" applyFont="1" applyFill="1" applyBorder="1" applyAlignment="1">
      <alignment horizontal="left" vertical="center" wrapText="1"/>
    </xf>
    <xf numFmtId="1" fontId="1" fillId="0" borderId="18" xfId="0" applyNumberFormat="1" applyFont="1" applyFill="1" applyBorder="1" applyAlignment="1">
      <alignment horizontal="center" vertical="center" wrapText="1"/>
    </xf>
    <xf numFmtId="49" fontId="8" fillId="3" borderId="1" xfId="2" applyNumberFormat="1" applyFont="1" applyFill="1" applyBorder="1" applyAlignment="1" applyProtection="1">
      <alignment horizontal="left" vertical="center"/>
      <protection locked="0"/>
    </xf>
    <xf numFmtId="10" fontId="5" fillId="3" borderId="9" xfId="3" applyNumberFormat="1" applyFont="1" applyFill="1" applyBorder="1" applyAlignment="1" applyProtection="1">
      <alignment horizontal="center" vertical="center"/>
      <protection locked="0"/>
    </xf>
    <xf numFmtId="10" fontId="5" fillId="3" borderId="3" xfId="3" applyNumberFormat="1" applyFont="1" applyFill="1" applyBorder="1" applyAlignment="1" applyProtection="1">
      <alignment horizontal="center" vertical="center"/>
      <protection locked="0"/>
    </xf>
    <xf numFmtId="0" fontId="8" fillId="2" borderId="0" xfId="2" applyFont="1" applyFill="1" applyBorder="1" applyAlignment="1" applyProtection="1">
      <alignment horizontal="center" vertical="center"/>
    </xf>
    <xf numFmtId="2" fontId="1" fillId="0" borderId="17" xfId="0" applyNumberFormat="1" applyFont="1" applyFill="1" applyBorder="1" applyAlignment="1">
      <alignment horizontal="left" vertical="center" wrapText="1"/>
    </xf>
    <xf numFmtId="2" fontId="1" fillId="0" borderId="17" xfId="0" applyNumberFormat="1" applyFont="1" applyFill="1" applyBorder="1" applyAlignment="1">
      <alignment horizontal="center" vertical="center" wrapText="1"/>
    </xf>
    <xf numFmtId="2" fontId="1" fillId="0" borderId="18" xfId="0" applyNumberFormat="1" applyFont="1" applyFill="1" applyBorder="1" applyAlignment="1">
      <alignment horizontal="center" vertical="center" wrapText="1"/>
    </xf>
    <xf numFmtId="0" fontId="1" fillId="6" borderId="17" xfId="0" applyFont="1" applyFill="1" applyBorder="1" applyAlignment="1">
      <alignment horizontal="left" vertical="center" wrapText="1"/>
    </xf>
    <xf numFmtId="2" fontId="1" fillId="6" borderId="17" xfId="0" applyNumberFormat="1" applyFont="1" applyFill="1" applyBorder="1" applyAlignment="1">
      <alignment horizontal="center" vertical="center" wrapText="1"/>
    </xf>
    <xf numFmtId="0" fontId="10" fillId="6" borderId="17" xfId="0" applyFont="1" applyFill="1" applyBorder="1" applyAlignment="1">
      <alignment horizontal="left" vertical="center" wrapText="1"/>
    </xf>
    <xf numFmtId="2" fontId="10" fillId="6" borderId="17" xfId="0" applyNumberFormat="1" applyFont="1" applyFill="1" applyBorder="1" applyAlignment="1">
      <alignment horizontal="left" vertical="center" wrapText="1"/>
    </xf>
    <xf numFmtId="43" fontId="1" fillId="6" borderId="17" xfId="0" applyNumberFormat="1" applyFont="1" applyFill="1" applyBorder="1" applyAlignment="1">
      <alignment horizontal="center" vertical="center" wrapText="1"/>
    </xf>
    <xf numFmtId="1" fontId="4" fillId="0" borderId="0" xfId="1" applyNumberFormat="1" applyFont="1" applyFill="1" applyBorder="1" applyAlignment="1" applyProtection="1">
      <alignment vertical="top"/>
      <protection locked="0"/>
    </xf>
    <xf numFmtId="1" fontId="1" fillId="0" borderId="17" xfId="0" applyNumberFormat="1" applyFont="1" applyFill="1" applyBorder="1" applyAlignment="1">
      <alignment horizontal="left" vertical="center" wrapText="1"/>
    </xf>
    <xf numFmtId="165" fontId="1" fillId="0" borderId="17" xfId="0" applyNumberFormat="1" applyFont="1" applyFill="1" applyBorder="1" applyAlignment="1">
      <alignment horizontal="center" vertical="center" wrapText="1"/>
    </xf>
    <xf numFmtId="166" fontId="1" fillId="0" borderId="17" xfId="0" applyNumberFormat="1" applyFont="1" applyFill="1" applyBorder="1" applyAlignment="1">
      <alignment horizontal="center" vertical="center" wrapText="1"/>
    </xf>
    <xf numFmtId="166" fontId="1" fillId="0" borderId="18" xfId="0" applyNumberFormat="1" applyFont="1" applyFill="1" applyBorder="1" applyAlignment="1">
      <alignment horizontal="center" vertical="center" wrapText="1"/>
    </xf>
    <xf numFmtId="9" fontId="1" fillId="0" borderId="18" xfId="0" applyNumberFormat="1" applyFont="1" applyFill="1" applyBorder="1" applyAlignment="1">
      <alignment horizontal="left" vertical="center" wrapText="1"/>
    </xf>
    <xf numFmtId="9" fontId="1" fillId="0" borderId="18" xfId="0" applyNumberFormat="1" applyFont="1" applyFill="1" applyBorder="1" applyAlignment="1">
      <alignment horizontal="center" vertical="center" wrapText="1"/>
    </xf>
    <xf numFmtId="166" fontId="1" fillId="6" borderId="17" xfId="0" applyNumberFormat="1" applyFont="1" applyFill="1" applyBorder="1" applyAlignment="1">
      <alignment horizontal="center" vertical="center" wrapText="1"/>
    </xf>
    <xf numFmtId="43" fontId="1" fillId="0" borderId="17" xfId="0" applyNumberFormat="1" applyFont="1" applyFill="1" applyBorder="1" applyAlignment="1">
      <alignment horizontal="center" vertical="center" wrapText="1"/>
    </xf>
    <xf numFmtId="17" fontId="1" fillId="0" borderId="17" xfId="0" applyNumberFormat="1" applyFont="1" applyFill="1" applyBorder="1" applyAlignment="1">
      <alignment horizontal="center" vertical="center" wrapText="1"/>
    </xf>
    <xf numFmtId="49" fontId="1" fillId="6" borderId="17" xfId="0" applyNumberFormat="1" applyFont="1" applyFill="1" applyBorder="1" applyAlignment="1">
      <alignment horizontal="left" vertical="center" wrapText="1"/>
    </xf>
    <xf numFmtId="0" fontId="2" fillId="0" borderId="0" xfId="1" applyFont="1" applyFill="1" applyBorder="1" applyAlignment="1" applyProtection="1">
      <alignment vertical="center" wrapText="1"/>
    </xf>
    <xf numFmtId="49" fontId="1" fillId="7" borderId="17" xfId="0" applyNumberFormat="1" applyFont="1" applyFill="1" applyBorder="1" applyAlignment="1">
      <alignment horizontal="center" vertical="center" wrapText="1"/>
    </xf>
    <xf numFmtId="0" fontId="1" fillId="7" borderId="17" xfId="0" applyFont="1" applyFill="1" applyBorder="1" applyAlignment="1">
      <alignment horizontal="center" vertical="center" wrapText="1"/>
    </xf>
    <xf numFmtId="4" fontId="30" fillId="0" borderId="17" xfId="0" applyNumberFormat="1" applyFont="1" applyFill="1" applyBorder="1" applyAlignment="1">
      <alignment horizontal="center" vertical="center" wrapText="1"/>
    </xf>
    <xf numFmtId="4" fontId="30" fillId="0" borderId="3" xfId="0" applyNumberFormat="1" applyFont="1" applyFill="1" applyBorder="1" applyAlignment="1">
      <alignment horizontal="center" vertical="center"/>
    </xf>
    <xf numFmtId="4" fontId="30" fillId="0" borderId="3" xfId="0" applyNumberFormat="1" applyFont="1" applyFill="1" applyBorder="1" applyAlignment="1">
      <alignment horizontal="center" vertical="center" wrapText="1"/>
    </xf>
    <xf numFmtId="0" fontId="1" fillId="8" borderId="0" xfId="0" applyNumberFormat="1" applyFont="1" applyFill="1" applyProtection="1">
      <protection locked="0"/>
    </xf>
    <xf numFmtId="0" fontId="1" fillId="8" borderId="0" xfId="0" applyFont="1" applyFill="1" applyProtection="1">
      <protection locked="0"/>
    </xf>
    <xf numFmtId="43" fontId="1" fillId="0" borderId="3" xfId="0" applyNumberFormat="1" applyFont="1" applyFill="1" applyBorder="1" applyAlignment="1" applyProtection="1">
      <alignment horizontal="center" vertical="center"/>
      <protection locked="0"/>
    </xf>
    <xf numFmtId="43" fontId="1" fillId="9" borderId="3" xfId="0" applyNumberFormat="1" applyFont="1" applyFill="1" applyBorder="1" applyAlignment="1" applyProtection="1">
      <alignment horizontal="center" vertical="center"/>
      <protection locked="0"/>
    </xf>
    <xf numFmtId="0" fontId="8" fillId="2" borderId="2" xfId="2" applyFont="1" applyFill="1" applyBorder="1" applyAlignment="1" applyProtection="1">
      <alignment horizontal="center" vertical="center"/>
      <protection locked="0"/>
    </xf>
    <xf numFmtId="49" fontId="6" fillId="2" borderId="0" xfId="0" applyNumberFormat="1" applyFont="1" applyFill="1" applyBorder="1" applyAlignment="1" applyProtection="1">
      <alignment horizontal="center"/>
      <protection locked="0"/>
    </xf>
    <xf numFmtId="0" fontId="4" fillId="3" borderId="1" xfId="0" applyNumberFormat="1" applyFont="1" applyFill="1" applyBorder="1" applyAlignment="1" applyProtection="1">
      <alignment horizontal="left" vertical="center"/>
      <protection locked="0"/>
    </xf>
    <xf numFmtId="4" fontId="4" fillId="0" borderId="0" xfId="0" applyNumberFormat="1" applyFont="1" applyAlignment="1" applyProtection="1">
      <alignment horizontal="left"/>
      <protection locked="0"/>
    </xf>
    <xf numFmtId="1" fontId="4" fillId="0" borderId="3" xfId="0" applyNumberFormat="1"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49" fontId="17" fillId="3" borderId="1" xfId="0" applyNumberFormat="1" applyFont="1" applyFill="1" applyBorder="1" applyAlignment="1" applyProtection="1">
      <alignment horizontal="right"/>
      <protection locked="0"/>
    </xf>
    <xf numFmtId="0" fontId="2" fillId="0" borderId="4" xfId="0" applyFont="1" applyBorder="1" applyAlignment="1" applyProtection="1">
      <alignment horizontal="right"/>
      <protection locked="0"/>
    </xf>
    <xf numFmtId="0" fontId="2" fillId="0" borderId="5" xfId="0" applyFont="1" applyBorder="1" applyAlignment="1" applyProtection="1">
      <alignment horizontal="right"/>
      <protection locked="0"/>
    </xf>
    <xf numFmtId="0" fontId="2" fillId="0" borderId="25" xfId="0" applyFont="1" applyBorder="1" applyAlignment="1" applyProtection="1">
      <alignment horizontal="right"/>
      <protection locked="0"/>
    </xf>
    <xf numFmtId="0" fontId="5" fillId="0" borderId="4" xfId="0" applyFont="1" applyBorder="1" applyAlignment="1" applyProtection="1">
      <alignment horizontal="right"/>
      <protection locked="0"/>
    </xf>
    <xf numFmtId="0" fontId="5" fillId="0" borderId="5" xfId="0" applyFont="1" applyBorder="1" applyAlignment="1" applyProtection="1">
      <alignment horizontal="right"/>
      <protection locked="0"/>
    </xf>
    <xf numFmtId="0" fontId="5" fillId="0" borderId="25" xfId="0" applyFont="1" applyBorder="1" applyAlignment="1" applyProtection="1">
      <alignment horizontal="right"/>
      <protection locked="0"/>
    </xf>
    <xf numFmtId="0" fontId="1" fillId="0" borderId="1" xfId="0" applyFont="1" applyBorder="1" applyAlignment="1" applyProtection="1">
      <alignment horizontal="center" vertical="top" wrapText="1"/>
      <protection locked="0"/>
    </xf>
    <xf numFmtId="0" fontId="1" fillId="0" borderId="2" xfId="0" applyFont="1" applyBorder="1" applyAlignment="1" applyProtection="1">
      <alignment horizontal="center" vertical="top" wrapText="1"/>
      <protection locked="0"/>
    </xf>
    <xf numFmtId="0" fontId="1" fillId="0" borderId="0" xfId="0" applyFont="1" applyAlignment="1" applyProtection="1">
      <alignment horizontal="right" vertical="top" wrapText="1"/>
      <protection locked="0"/>
    </xf>
    <xf numFmtId="0" fontId="2" fillId="0" borderId="0"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protection locked="0"/>
    </xf>
    <xf numFmtId="0" fontId="17" fillId="0" borderId="0" xfId="1" applyFont="1" applyFill="1" applyBorder="1" applyAlignment="1" applyProtection="1">
      <alignment horizontal="left" vertical="center" wrapText="1"/>
    </xf>
    <xf numFmtId="0" fontId="2" fillId="0" borderId="0" xfId="1" applyFont="1" applyFill="1" applyBorder="1" applyAlignment="1" applyProtection="1">
      <alignment horizontal="left" vertical="center" wrapText="1"/>
    </xf>
    <xf numFmtId="0" fontId="5" fillId="0" borderId="3" xfId="0" applyFont="1" applyFill="1" applyBorder="1" applyAlignment="1" applyProtection="1">
      <alignment horizontal="center" vertical="center" wrapText="1"/>
      <protection locked="0"/>
    </xf>
    <xf numFmtId="0" fontId="5" fillId="0" borderId="11" xfId="0" applyFont="1" applyFill="1" applyBorder="1" applyAlignment="1" applyProtection="1">
      <alignment horizontal="center" vertical="center" wrapText="1"/>
      <protection locked="0"/>
    </xf>
    <xf numFmtId="0" fontId="5" fillId="0" borderId="22"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5" fillId="0" borderId="24"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protection locked="0"/>
    </xf>
    <xf numFmtId="0" fontId="5" fillId="0" borderId="9" xfId="0" applyFont="1" applyFill="1" applyBorder="1" applyAlignment="1" applyProtection="1">
      <alignment horizontal="center" vertical="center" wrapText="1"/>
      <protection locked="0"/>
    </xf>
    <xf numFmtId="0" fontId="5" fillId="0" borderId="11" xfId="0" applyFont="1" applyFill="1" applyBorder="1" applyAlignment="1" applyProtection="1">
      <alignment horizontal="center"/>
      <protection locked="0"/>
    </xf>
    <xf numFmtId="0" fontId="5" fillId="0" borderId="22" xfId="0" applyFont="1" applyFill="1" applyBorder="1" applyAlignment="1" applyProtection="1">
      <alignment horizontal="center"/>
      <protection locked="0"/>
    </xf>
    <xf numFmtId="0" fontId="8" fillId="2" borderId="0" xfId="2" applyFont="1" applyFill="1" applyBorder="1" applyAlignment="1" applyProtection="1">
      <alignment horizontal="center" vertical="center"/>
    </xf>
    <xf numFmtId="49" fontId="28" fillId="0" borderId="0" xfId="0" applyNumberFormat="1" applyFont="1" applyFill="1" applyBorder="1" applyAlignment="1" applyProtection="1">
      <alignment horizontal="left"/>
    </xf>
    <xf numFmtId="0" fontId="28" fillId="0" borderId="0" xfId="0" applyFont="1" applyFill="1" applyBorder="1" applyAlignment="1" applyProtection="1">
      <alignment horizontal="left"/>
    </xf>
    <xf numFmtId="16" fontId="29" fillId="0" borderId="0" xfId="0" applyNumberFormat="1" applyFont="1" applyFill="1" applyBorder="1" applyAlignment="1" applyProtection="1">
      <alignment horizontal="left"/>
    </xf>
    <xf numFmtId="4" fontId="5" fillId="3" borderId="1" xfId="0" applyNumberFormat="1" applyFont="1" applyFill="1" applyBorder="1" applyAlignment="1" applyProtection="1">
      <alignment horizontal="right" vertical="center"/>
      <protection locked="0"/>
    </xf>
    <xf numFmtId="2" fontId="5" fillId="0" borderId="7" xfId="12" applyNumberFormat="1" applyFont="1" applyFill="1" applyBorder="1" applyAlignment="1" applyProtection="1">
      <alignment horizontal="center" vertical="center" wrapText="1"/>
    </xf>
    <xf numFmtId="2" fontId="5" fillId="0" borderId="9" xfId="12" applyNumberFormat="1" applyFont="1" applyFill="1" applyBorder="1" applyAlignment="1" applyProtection="1">
      <alignment horizontal="center" vertical="center" wrapText="1"/>
    </xf>
    <xf numFmtId="49" fontId="26" fillId="0" borderId="10" xfId="0" applyNumberFormat="1" applyFont="1" applyFill="1" applyBorder="1" applyAlignment="1" applyProtection="1">
      <alignment horizontal="center"/>
    </xf>
    <xf numFmtId="49" fontId="26" fillId="0" borderId="23" xfId="0" applyNumberFormat="1" applyFont="1" applyFill="1" applyBorder="1" applyAlignment="1" applyProtection="1">
      <alignment horizontal="center"/>
    </xf>
    <xf numFmtId="0" fontId="4" fillId="0" borderId="10" xfId="0" applyNumberFormat="1" applyFont="1" applyFill="1" applyBorder="1" applyAlignment="1" applyProtection="1">
      <alignment horizontal="left" vertical="center" wrapText="1"/>
    </xf>
    <xf numFmtId="0" fontId="4" fillId="0" borderId="23" xfId="0" applyNumberFormat="1" applyFont="1" applyFill="1" applyBorder="1" applyAlignment="1" applyProtection="1">
      <alignment horizontal="left" vertical="center" wrapText="1"/>
    </xf>
    <xf numFmtId="0" fontId="5" fillId="0" borderId="4" xfId="2" applyFont="1" applyFill="1" applyBorder="1" applyAlignment="1" applyProtection="1">
      <alignment horizontal="right" vertical="center"/>
    </xf>
    <xf numFmtId="0" fontId="0" fillId="0" borderId="5" xfId="0" applyBorder="1" applyProtection="1"/>
    <xf numFmtId="0" fontId="0" fillId="0" borderId="25" xfId="0" applyBorder="1" applyProtection="1"/>
    <xf numFmtId="0" fontId="5" fillId="0" borderId="12" xfId="2" applyFont="1" applyFill="1" applyBorder="1" applyAlignment="1" applyProtection="1">
      <alignment horizontal="right" vertical="center"/>
    </xf>
    <xf numFmtId="0" fontId="5" fillId="0" borderId="1" xfId="2" applyFont="1" applyFill="1" applyBorder="1" applyAlignment="1" applyProtection="1">
      <alignment horizontal="right" vertical="center"/>
    </xf>
    <xf numFmtId="0" fontId="5" fillId="0" borderId="24" xfId="2" applyFont="1" applyFill="1" applyBorder="1" applyAlignment="1" applyProtection="1">
      <alignment horizontal="right" vertical="center"/>
    </xf>
    <xf numFmtId="0" fontId="4" fillId="0" borderId="10" xfId="2" applyFont="1" applyFill="1" applyBorder="1" applyAlignment="1" applyProtection="1">
      <alignment horizontal="right" vertical="center"/>
    </xf>
    <xf numFmtId="0" fontId="4" fillId="0" borderId="8" xfId="2" applyFont="1" applyFill="1" applyBorder="1" applyAlignment="1" applyProtection="1">
      <alignment horizontal="right" vertical="center"/>
    </xf>
    <xf numFmtId="0" fontId="4" fillId="0" borderId="23" xfId="2" applyFont="1" applyFill="1" applyBorder="1" applyAlignment="1" applyProtection="1">
      <alignment horizontal="right" vertical="center"/>
    </xf>
    <xf numFmtId="0" fontId="5" fillId="0" borderId="10" xfId="2" applyFont="1" applyFill="1" applyBorder="1" applyAlignment="1" applyProtection="1">
      <alignment horizontal="right" vertical="center"/>
    </xf>
    <xf numFmtId="0" fontId="5" fillId="0" borderId="8" xfId="2" applyFont="1" applyFill="1" applyBorder="1" applyAlignment="1" applyProtection="1">
      <alignment horizontal="right" vertical="center"/>
    </xf>
    <xf numFmtId="0" fontId="5" fillId="0" borderId="23" xfId="2" applyFont="1" applyFill="1" applyBorder="1" applyAlignment="1" applyProtection="1">
      <alignment horizontal="right" vertical="center"/>
    </xf>
    <xf numFmtId="0" fontId="5" fillId="0" borderId="11" xfId="2" applyFont="1" applyFill="1" applyBorder="1" applyAlignment="1" applyProtection="1">
      <alignment horizontal="right" vertical="center" wrapText="1"/>
    </xf>
    <xf numFmtId="0" fontId="5" fillId="0" borderId="2" xfId="2" applyFont="1" applyFill="1" applyBorder="1" applyAlignment="1" applyProtection="1">
      <alignment horizontal="right" vertical="center" wrapText="1"/>
    </xf>
    <xf numFmtId="0" fontId="5" fillId="0" borderId="22" xfId="2" applyFont="1" applyFill="1" applyBorder="1" applyAlignment="1" applyProtection="1">
      <alignment horizontal="right" vertical="center" wrapText="1"/>
    </xf>
    <xf numFmtId="4" fontId="5" fillId="0" borderId="4" xfId="0" applyNumberFormat="1" applyFont="1" applyFill="1" applyBorder="1" applyAlignment="1" applyProtection="1">
      <alignment horizontal="right"/>
    </xf>
    <xf numFmtId="4" fontId="5" fillId="0" borderId="5" xfId="0" applyNumberFormat="1" applyFont="1" applyFill="1" applyBorder="1" applyAlignment="1" applyProtection="1">
      <alignment horizontal="right"/>
    </xf>
    <xf numFmtId="4" fontId="5" fillId="0" borderId="25" xfId="0" applyNumberFormat="1" applyFont="1" applyFill="1" applyBorder="1" applyAlignment="1" applyProtection="1">
      <alignment horizontal="right"/>
    </xf>
    <xf numFmtId="4" fontId="5" fillId="0" borderId="1" xfId="0" applyNumberFormat="1" applyFont="1" applyFill="1" applyBorder="1" applyAlignment="1" applyProtection="1">
      <alignment horizontal="right" vertical="center"/>
      <protection locked="0"/>
    </xf>
    <xf numFmtId="0" fontId="5" fillId="0" borderId="1" xfId="0" applyNumberFormat="1" applyFont="1" applyFill="1" applyBorder="1" applyAlignment="1" applyProtection="1">
      <alignment horizontal="right" vertical="center"/>
      <protection locked="0"/>
    </xf>
    <xf numFmtId="0" fontId="4" fillId="0" borderId="0" xfId="0" applyFont="1" applyBorder="1" applyAlignment="1" applyProtection="1">
      <alignment horizontal="center" vertical="top" wrapText="1"/>
    </xf>
    <xf numFmtId="0" fontId="13" fillId="0" borderId="1" xfId="0" applyFont="1" applyBorder="1" applyAlignment="1" applyProtection="1">
      <alignment horizontal="center" wrapText="1"/>
    </xf>
    <xf numFmtId="0" fontId="2" fillId="2" borderId="0" xfId="1" applyFont="1" applyFill="1" applyBorder="1" applyAlignment="1" applyProtection="1">
      <alignment horizontal="left" vertical="center" wrapText="1"/>
    </xf>
    <xf numFmtId="0" fontId="5" fillId="0" borderId="0" xfId="0" applyFont="1" applyFill="1" applyAlignment="1" applyProtection="1">
      <alignment horizontal="left"/>
    </xf>
    <xf numFmtId="49" fontId="5" fillId="0" borderId="7" xfId="0" applyNumberFormat="1" applyFont="1" applyFill="1" applyBorder="1" applyAlignment="1" applyProtection="1">
      <alignment horizontal="center" vertical="center" wrapText="1"/>
    </xf>
    <xf numFmtId="49" fontId="5" fillId="0" borderId="9"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22" xfId="0"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wrapText="1"/>
    </xf>
    <xf numFmtId="0" fontId="5" fillId="0" borderId="24" xfId="0" applyFont="1" applyFill="1" applyBorder="1" applyAlignment="1" applyProtection="1">
      <alignment horizontal="center" vertical="center" wrapText="1"/>
    </xf>
    <xf numFmtId="2" fontId="5" fillId="0" borderId="7" xfId="0" applyNumberFormat="1" applyFont="1" applyFill="1" applyBorder="1" applyAlignment="1" applyProtection="1">
      <alignment horizontal="center" vertical="center" wrapText="1"/>
    </xf>
    <xf numFmtId="2" fontId="5" fillId="0" borderId="9" xfId="0" applyNumberFormat="1"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5" fillId="0" borderId="23" xfId="0" applyFont="1" applyFill="1" applyBorder="1" applyAlignment="1" applyProtection="1">
      <alignment horizontal="center" vertical="center" wrapText="1"/>
    </xf>
    <xf numFmtId="0" fontId="1" fillId="2" borderId="2" xfId="4" applyFont="1" applyFill="1" applyBorder="1" applyAlignment="1" applyProtection="1">
      <alignment horizontal="center" vertical="top"/>
      <protection locked="0"/>
    </xf>
    <xf numFmtId="49" fontId="1" fillId="3" borderId="0" xfId="4" applyNumberFormat="1" applyFont="1" applyFill="1" applyBorder="1" applyAlignment="1" applyProtection="1">
      <alignment horizontal="left" vertical="center"/>
      <protection locked="0"/>
    </xf>
    <xf numFmtId="0" fontId="1" fillId="2" borderId="0" xfId="4" applyFont="1" applyFill="1" applyBorder="1" applyAlignment="1" applyProtection="1">
      <alignment horizontal="left"/>
      <protection locked="0"/>
    </xf>
    <xf numFmtId="0" fontId="10" fillId="2" borderId="12" xfId="0" applyFont="1" applyFill="1" applyBorder="1" applyAlignment="1" applyProtection="1">
      <alignment horizontal="right" wrapText="1"/>
      <protection locked="0"/>
    </xf>
    <xf numFmtId="0" fontId="10" fillId="2" borderId="1" xfId="0" applyFont="1" applyFill="1" applyBorder="1" applyAlignment="1" applyProtection="1">
      <alignment horizontal="right" wrapText="1"/>
      <protection locked="0"/>
    </xf>
    <xf numFmtId="0" fontId="20" fillId="2" borderId="4" xfId="0" applyFont="1" applyFill="1" applyBorder="1" applyAlignment="1" applyProtection="1">
      <alignment horizontal="right" vertical="center" wrapText="1"/>
      <protection locked="0"/>
    </xf>
    <xf numFmtId="0" fontId="20" fillId="2" borderId="5" xfId="0" applyFont="1" applyFill="1" applyBorder="1" applyAlignment="1" applyProtection="1">
      <alignment horizontal="right" vertical="center" wrapText="1"/>
      <protection locked="0"/>
    </xf>
    <xf numFmtId="4" fontId="1" fillId="3" borderId="1" xfId="4" applyNumberFormat="1" applyFont="1" applyFill="1" applyBorder="1" applyAlignment="1" applyProtection="1">
      <alignment horizontal="right" vertical="center" wrapText="1"/>
      <protection locked="0"/>
    </xf>
    <xf numFmtId="0" fontId="1" fillId="3" borderId="1" xfId="4" applyNumberFormat="1" applyFont="1" applyFill="1" applyBorder="1" applyAlignment="1" applyProtection="1">
      <alignment horizontal="right" vertical="center" wrapText="1"/>
      <protection locked="0"/>
    </xf>
    <xf numFmtId="4" fontId="1" fillId="3" borderId="1" xfId="4" applyNumberFormat="1" applyFont="1" applyFill="1" applyBorder="1" applyAlignment="1" applyProtection="1">
      <alignment horizontal="right" vertical="center"/>
      <protection locked="0"/>
    </xf>
    <xf numFmtId="0" fontId="1" fillId="3" borderId="1" xfId="4" applyNumberFormat="1" applyFont="1" applyFill="1" applyBorder="1" applyAlignment="1" applyProtection="1">
      <alignment horizontal="right" vertical="center"/>
      <protection locked="0"/>
    </xf>
    <xf numFmtId="0" fontId="1" fillId="2" borderId="19" xfId="0" applyFont="1" applyFill="1" applyBorder="1" applyAlignment="1" applyProtection="1">
      <alignment horizontal="right" vertical="center" wrapText="1"/>
      <protection locked="0"/>
    </xf>
    <xf numFmtId="0" fontId="1" fillId="2" borderId="20" xfId="0" applyFont="1" applyFill="1" applyBorder="1" applyAlignment="1" applyProtection="1">
      <alignment horizontal="right" vertical="center" wrapText="1"/>
      <protection locked="0"/>
    </xf>
    <xf numFmtId="0" fontId="1" fillId="2" borderId="21" xfId="0" applyFont="1" applyFill="1" applyBorder="1" applyAlignment="1" applyProtection="1">
      <alignment horizontal="right" vertical="center" wrapText="1"/>
      <protection locked="0"/>
    </xf>
    <xf numFmtId="0" fontId="17" fillId="0" borderId="0" xfId="1" applyFont="1" applyFill="1" applyBorder="1" applyAlignment="1" applyProtection="1">
      <alignment horizontal="left" wrapText="1"/>
      <protection locked="0"/>
    </xf>
    <xf numFmtId="2" fontId="5" fillId="0" borderId="14" xfId="1" applyNumberFormat="1" applyFont="1" applyFill="1" applyBorder="1" applyAlignment="1" applyProtection="1">
      <alignment horizontal="center" vertical="center" wrapText="1"/>
      <protection locked="0"/>
    </xf>
    <xf numFmtId="0" fontId="5" fillId="0" borderId="14" xfId="1" applyFont="1" applyFill="1" applyBorder="1" applyAlignment="1" applyProtection="1">
      <alignment horizontal="center" vertical="center" wrapText="1"/>
      <protection locked="0"/>
    </xf>
    <xf numFmtId="0" fontId="5" fillId="0" borderId="15" xfId="1" applyFont="1" applyFill="1" applyBorder="1" applyAlignment="1" applyProtection="1">
      <alignment horizontal="left" vertical="center" wrapText="1"/>
      <protection locked="0"/>
    </xf>
    <xf numFmtId="0" fontId="1" fillId="2" borderId="7" xfId="0" applyFont="1" applyFill="1" applyBorder="1" applyAlignment="1" applyProtection="1">
      <alignment horizontal="center" vertical="center" textRotation="90" wrapText="1"/>
    </xf>
    <xf numFmtId="0" fontId="1" fillId="2" borderId="9" xfId="0" applyFont="1" applyFill="1" applyBorder="1" applyAlignment="1" applyProtection="1">
      <alignment horizontal="center" vertical="center" textRotation="90" wrapText="1"/>
    </xf>
    <xf numFmtId="0" fontId="1" fillId="2" borderId="11" xfId="0" applyNumberFormat="1" applyFont="1" applyFill="1" applyBorder="1" applyAlignment="1" applyProtection="1">
      <alignment horizontal="center" vertical="center" wrapText="1"/>
    </xf>
    <xf numFmtId="0" fontId="1" fillId="2" borderId="12" xfId="0" applyNumberFormat="1" applyFont="1" applyFill="1" applyBorder="1" applyAlignment="1" applyProtection="1">
      <alignment horizontal="center" vertical="center" wrapText="1"/>
    </xf>
    <xf numFmtId="2" fontId="1" fillId="2" borderId="7" xfId="0" applyNumberFormat="1" applyFont="1" applyFill="1" applyBorder="1" applyAlignment="1" applyProtection="1">
      <alignment horizontal="center" vertical="center" textRotation="90" wrapText="1"/>
    </xf>
    <xf numFmtId="2" fontId="1" fillId="2" borderId="9" xfId="0" applyNumberFormat="1" applyFont="1" applyFill="1" applyBorder="1" applyAlignment="1" applyProtection="1">
      <alignment horizontal="center" vertical="center" textRotation="90" wrapText="1"/>
    </xf>
    <xf numFmtId="0" fontId="1" fillId="2" borderId="10" xfId="0" applyFont="1" applyFill="1" applyBorder="1" applyAlignment="1" applyProtection="1">
      <alignment horizontal="center" wrapText="1"/>
      <protection locked="0"/>
    </xf>
    <xf numFmtId="0" fontId="1" fillId="2" borderId="8" xfId="0" applyFont="1" applyFill="1" applyBorder="1" applyAlignment="1" applyProtection="1">
      <alignment horizontal="center" wrapText="1"/>
      <protection locked="0"/>
    </xf>
    <xf numFmtId="0" fontId="1" fillId="2" borderId="3" xfId="0" applyFont="1" applyFill="1" applyBorder="1" applyAlignment="1" applyProtection="1">
      <alignment horizontal="center" wrapText="1"/>
      <protection locked="0"/>
    </xf>
    <xf numFmtId="0" fontId="2" fillId="0" borderId="0" xfId="1" applyFont="1" applyFill="1" applyBorder="1" applyAlignment="1" applyProtection="1">
      <alignment horizontal="left" vertical="center" wrapText="1"/>
      <protection locked="0"/>
    </xf>
    <xf numFmtId="0" fontId="17" fillId="0" borderId="0" xfId="1" applyFont="1" applyFill="1" applyBorder="1" applyAlignment="1" applyProtection="1">
      <alignment horizontal="left"/>
      <protection locked="0"/>
    </xf>
  </cellXfs>
  <cellStyles count="14">
    <cellStyle name="Excel Built-in Normal" xfId="13"/>
    <cellStyle name="Good" xfId="4" builtinId="26"/>
    <cellStyle name="Normal" xfId="0" builtinId="0"/>
    <cellStyle name="Normal 2" xfId="5"/>
    <cellStyle name="Normal 2 2 2" xfId="6"/>
    <cellStyle name="Normal 2 3" xfId="7"/>
    <cellStyle name="Normal 3" xfId="8"/>
    <cellStyle name="Normal 4" xfId="9"/>
    <cellStyle name="Normal 6" xfId="10"/>
    <cellStyle name="Normal_Sheet1" xfId="12"/>
    <cellStyle name="Percent" xfId="3" builtinId="5"/>
    <cellStyle name="Style 1" xfId="2"/>
    <cellStyle name="Обычный 4" xfId="1"/>
    <cellStyle name="Обычный_Лист1" xfId="11"/>
  </cellStyles>
  <dxfs count="0"/>
  <tableStyles count="0" defaultTableStyle="TableStyleMedium2" defaultPivotStyle="PivotStyleLight16"/>
  <colors>
    <mruColors>
      <color rgb="FFEAEAEA"/>
      <color rgb="FF00FF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fitToPage="1"/>
  </sheetPr>
  <dimension ref="A1:G35"/>
  <sheetViews>
    <sheetView tabSelected="1" view="pageBreakPreview" zoomScale="90" zoomScaleNormal="90" zoomScaleSheetLayoutView="90" workbookViewId="0">
      <selection activeCell="A14" sqref="A14"/>
    </sheetView>
  </sheetViews>
  <sheetFormatPr defaultColWidth="8.85546875" defaultRowHeight="12.75" x14ac:dyDescent="0.2"/>
  <cols>
    <col min="1" max="1" width="13.42578125" style="8" customWidth="1"/>
    <col min="2" max="2" width="6.85546875" style="8" customWidth="1"/>
    <col min="3" max="3" width="48.85546875" style="8" customWidth="1"/>
    <col min="4" max="4" width="20.85546875" style="8" customWidth="1"/>
    <col min="5" max="6" width="8.85546875" style="8"/>
    <col min="7" max="7" width="12" style="8" customWidth="1"/>
    <col min="8" max="256" width="8.85546875" style="8"/>
    <col min="257" max="257" width="15.7109375" style="8" customWidth="1"/>
    <col min="258" max="258" width="6.85546875" style="8" customWidth="1"/>
    <col min="259" max="259" width="37.7109375" style="8" customWidth="1"/>
    <col min="260" max="260" width="25.85546875" style="8" customWidth="1"/>
    <col min="261" max="512" width="8.85546875" style="8"/>
    <col min="513" max="513" width="15.7109375" style="8" customWidth="1"/>
    <col min="514" max="514" width="6.85546875" style="8" customWidth="1"/>
    <col min="515" max="515" width="37.7109375" style="8" customWidth="1"/>
    <col min="516" max="516" width="25.85546875" style="8" customWidth="1"/>
    <col min="517" max="768" width="8.85546875" style="8"/>
    <col min="769" max="769" width="15.7109375" style="8" customWidth="1"/>
    <col min="770" max="770" width="6.85546875" style="8" customWidth="1"/>
    <col min="771" max="771" width="37.7109375" style="8" customWidth="1"/>
    <col min="772" max="772" width="25.85546875" style="8" customWidth="1"/>
    <col min="773" max="1024" width="8.85546875" style="8"/>
    <col min="1025" max="1025" width="15.7109375" style="8" customWidth="1"/>
    <col min="1026" max="1026" width="6.85546875" style="8" customWidth="1"/>
    <col min="1027" max="1027" width="37.7109375" style="8" customWidth="1"/>
    <col min="1028" max="1028" width="25.85546875" style="8" customWidth="1"/>
    <col min="1029" max="1280" width="8.85546875" style="8"/>
    <col min="1281" max="1281" width="15.7109375" style="8" customWidth="1"/>
    <col min="1282" max="1282" width="6.85546875" style="8" customWidth="1"/>
    <col min="1283" max="1283" width="37.7109375" style="8" customWidth="1"/>
    <col min="1284" max="1284" width="25.85546875" style="8" customWidth="1"/>
    <col min="1285" max="1536" width="8.85546875" style="8"/>
    <col min="1537" max="1537" width="15.7109375" style="8" customWidth="1"/>
    <col min="1538" max="1538" width="6.85546875" style="8" customWidth="1"/>
    <col min="1539" max="1539" width="37.7109375" style="8" customWidth="1"/>
    <col min="1540" max="1540" width="25.85546875" style="8" customWidth="1"/>
    <col min="1541" max="1792" width="8.85546875" style="8"/>
    <col min="1793" max="1793" width="15.7109375" style="8" customWidth="1"/>
    <col min="1794" max="1794" width="6.85546875" style="8" customWidth="1"/>
    <col min="1795" max="1795" width="37.7109375" style="8" customWidth="1"/>
    <col min="1796" max="1796" width="25.85546875" style="8" customWidth="1"/>
    <col min="1797" max="2048" width="8.85546875" style="8"/>
    <col min="2049" max="2049" width="15.7109375" style="8" customWidth="1"/>
    <col min="2050" max="2050" width="6.85546875" style="8" customWidth="1"/>
    <col min="2051" max="2051" width="37.7109375" style="8" customWidth="1"/>
    <col min="2052" max="2052" width="25.85546875" style="8" customWidth="1"/>
    <col min="2053" max="2304" width="8.85546875" style="8"/>
    <col min="2305" max="2305" width="15.7109375" style="8" customWidth="1"/>
    <col min="2306" max="2306" width="6.85546875" style="8" customWidth="1"/>
    <col min="2307" max="2307" width="37.7109375" style="8" customWidth="1"/>
    <col min="2308" max="2308" width="25.85546875" style="8" customWidth="1"/>
    <col min="2309" max="2560" width="8.85546875" style="8"/>
    <col min="2561" max="2561" width="15.7109375" style="8" customWidth="1"/>
    <col min="2562" max="2562" width="6.85546875" style="8" customWidth="1"/>
    <col min="2563" max="2563" width="37.7109375" style="8" customWidth="1"/>
    <col min="2564" max="2564" width="25.85546875" style="8" customWidth="1"/>
    <col min="2565" max="2816" width="8.85546875" style="8"/>
    <col min="2817" max="2817" width="15.7109375" style="8" customWidth="1"/>
    <col min="2818" max="2818" width="6.85546875" style="8" customWidth="1"/>
    <col min="2819" max="2819" width="37.7109375" style="8" customWidth="1"/>
    <col min="2820" max="2820" width="25.85546875" style="8" customWidth="1"/>
    <col min="2821" max="3072" width="8.85546875" style="8"/>
    <col min="3073" max="3073" width="15.7109375" style="8" customWidth="1"/>
    <col min="3074" max="3074" width="6.85546875" style="8" customWidth="1"/>
    <col min="3075" max="3075" width="37.7109375" style="8" customWidth="1"/>
    <col min="3076" max="3076" width="25.85546875" style="8" customWidth="1"/>
    <col min="3077" max="3328" width="8.85546875" style="8"/>
    <col min="3329" max="3329" width="15.7109375" style="8" customWidth="1"/>
    <col min="3330" max="3330" width="6.85546875" style="8" customWidth="1"/>
    <col min="3331" max="3331" width="37.7109375" style="8" customWidth="1"/>
    <col min="3332" max="3332" width="25.85546875" style="8" customWidth="1"/>
    <col min="3333" max="3584" width="8.85546875" style="8"/>
    <col min="3585" max="3585" width="15.7109375" style="8" customWidth="1"/>
    <col min="3586" max="3586" width="6.85546875" style="8" customWidth="1"/>
    <col min="3587" max="3587" width="37.7109375" style="8" customWidth="1"/>
    <col min="3588" max="3588" width="25.85546875" style="8" customWidth="1"/>
    <col min="3589" max="3840" width="8.85546875" style="8"/>
    <col min="3841" max="3841" width="15.7109375" style="8" customWidth="1"/>
    <col min="3842" max="3842" width="6.85546875" style="8" customWidth="1"/>
    <col min="3843" max="3843" width="37.7109375" style="8" customWidth="1"/>
    <col min="3844" max="3844" width="25.85546875" style="8" customWidth="1"/>
    <col min="3845" max="4096" width="8.85546875" style="8"/>
    <col min="4097" max="4097" width="15.7109375" style="8" customWidth="1"/>
    <col min="4098" max="4098" width="6.85546875" style="8" customWidth="1"/>
    <col min="4099" max="4099" width="37.7109375" style="8" customWidth="1"/>
    <col min="4100" max="4100" width="25.85546875" style="8" customWidth="1"/>
    <col min="4101" max="4352" width="8.85546875" style="8"/>
    <col min="4353" max="4353" width="15.7109375" style="8" customWidth="1"/>
    <col min="4354" max="4354" width="6.85546875" style="8" customWidth="1"/>
    <col min="4355" max="4355" width="37.7109375" style="8" customWidth="1"/>
    <col min="4356" max="4356" width="25.85546875" style="8" customWidth="1"/>
    <col min="4357" max="4608" width="8.85546875" style="8"/>
    <col min="4609" max="4609" width="15.7109375" style="8" customWidth="1"/>
    <col min="4610" max="4610" width="6.85546875" style="8" customWidth="1"/>
    <col min="4611" max="4611" width="37.7109375" style="8" customWidth="1"/>
    <col min="4612" max="4612" width="25.85546875" style="8" customWidth="1"/>
    <col min="4613" max="4864" width="8.85546875" style="8"/>
    <col min="4865" max="4865" width="15.7109375" style="8" customWidth="1"/>
    <col min="4866" max="4866" width="6.85546875" style="8" customWidth="1"/>
    <col min="4867" max="4867" width="37.7109375" style="8" customWidth="1"/>
    <col min="4868" max="4868" width="25.85546875" style="8" customWidth="1"/>
    <col min="4869" max="5120" width="8.85546875" style="8"/>
    <col min="5121" max="5121" width="15.7109375" style="8" customWidth="1"/>
    <col min="5122" max="5122" width="6.85546875" style="8" customWidth="1"/>
    <col min="5123" max="5123" width="37.7109375" style="8" customWidth="1"/>
    <col min="5124" max="5124" width="25.85546875" style="8" customWidth="1"/>
    <col min="5125" max="5376" width="8.85546875" style="8"/>
    <col min="5377" max="5377" width="15.7109375" style="8" customWidth="1"/>
    <col min="5378" max="5378" width="6.85546875" style="8" customWidth="1"/>
    <col min="5379" max="5379" width="37.7109375" style="8" customWidth="1"/>
    <col min="5380" max="5380" width="25.85546875" style="8" customWidth="1"/>
    <col min="5381" max="5632" width="8.85546875" style="8"/>
    <col min="5633" max="5633" width="15.7109375" style="8" customWidth="1"/>
    <col min="5634" max="5634" width="6.85546875" style="8" customWidth="1"/>
    <col min="5635" max="5635" width="37.7109375" style="8" customWidth="1"/>
    <col min="5636" max="5636" width="25.85546875" style="8" customWidth="1"/>
    <col min="5637" max="5888" width="8.85546875" style="8"/>
    <col min="5889" max="5889" width="15.7109375" style="8" customWidth="1"/>
    <col min="5890" max="5890" width="6.85546875" style="8" customWidth="1"/>
    <col min="5891" max="5891" width="37.7109375" style="8" customWidth="1"/>
    <col min="5892" max="5892" width="25.85546875" style="8" customWidth="1"/>
    <col min="5893" max="6144" width="8.85546875" style="8"/>
    <col min="6145" max="6145" width="15.7109375" style="8" customWidth="1"/>
    <col min="6146" max="6146" width="6.85546875" style="8" customWidth="1"/>
    <col min="6147" max="6147" width="37.7109375" style="8" customWidth="1"/>
    <col min="6148" max="6148" width="25.85546875" style="8" customWidth="1"/>
    <col min="6149" max="6400" width="8.85546875" style="8"/>
    <col min="6401" max="6401" width="15.7109375" style="8" customWidth="1"/>
    <col min="6402" max="6402" width="6.85546875" style="8" customWidth="1"/>
    <col min="6403" max="6403" width="37.7109375" style="8" customWidth="1"/>
    <col min="6404" max="6404" width="25.85546875" style="8" customWidth="1"/>
    <col min="6405" max="6656" width="8.85546875" style="8"/>
    <col min="6657" max="6657" width="15.7109375" style="8" customWidth="1"/>
    <col min="6658" max="6658" width="6.85546875" style="8" customWidth="1"/>
    <col min="6659" max="6659" width="37.7109375" style="8" customWidth="1"/>
    <col min="6660" max="6660" width="25.85546875" style="8" customWidth="1"/>
    <col min="6661" max="6912" width="8.85546875" style="8"/>
    <col min="6913" max="6913" width="15.7109375" style="8" customWidth="1"/>
    <col min="6914" max="6914" width="6.85546875" style="8" customWidth="1"/>
    <col min="6915" max="6915" width="37.7109375" style="8" customWidth="1"/>
    <col min="6916" max="6916" width="25.85546875" style="8" customWidth="1"/>
    <col min="6917" max="7168" width="8.85546875" style="8"/>
    <col min="7169" max="7169" width="15.7109375" style="8" customWidth="1"/>
    <col min="7170" max="7170" width="6.85546875" style="8" customWidth="1"/>
    <col min="7171" max="7171" width="37.7109375" style="8" customWidth="1"/>
    <col min="7172" max="7172" width="25.85546875" style="8" customWidth="1"/>
    <col min="7173" max="7424" width="8.85546875" style="8"/>
    <col min="7425" max="7425" width="15.7109375" style="8" customWidth="1"/>
    <col min="7426" max="7426" width="6.85546875" style="8" customWidth="1"/>
    <col min="7427" max="7427" width="37.7109375" style="8" customWidth="1"/>
    <col min="7428" max="7428" width="25.85546875" style="8" customWidth="1"/>
    <col min="7429" max="7680" width="8.85546875" style="8"/>
    <col min="7681" max="7681" width="15.7109375" style="8" customWidth="1"/>
    <col min="7682" max="7682" width="6.85546875" style="8" customWidth="1"/>
    <col min="7683" max="7683" width="37.7109375" style="8" customWidth="1"/>
    <col min="7684" max="7684" width="25.85546875" style="8" customWidth="1"/>
    <col min="7685" max="7936" width="8.85546875" style="8"/>
    <col min="7937" max="7937" width="15.7109375" style="8" customWidth="1"/>
    <col min="7938" max="7938" width="6.85546875" style="8" customWidth="1"/>
    <col min="7939" max="7939" width="37.7109375" style="8" customWidth="1"/>
    <col min="7940" max="7940" width="25.85546875" style="8" customWidth="1"/>
    <col min="7941" max="8192" width="8.85546875" style="8"/>
    <col min="8193" max="8193" width="15.7109375" style="8" customWidth="1"/>
    <col min="8194" max="8194" width="6.85546875" style="8" customWidth="1"/>
    <col min="8195" max="8195" width="37.7109375" style="8" customWidth="1"/>
    <col min="8196" max="8196" width="25.85546875" style="8" customWidth="1"/>
    <col min="8197" max="8448" width="8.85546875" style="8"/>
    <col min="8449" max="8449" width="15.7109375" style="8" customWidth="1"/>
    <col min="8450" max="8450" width="6.85546875" style="8" customWidth="1"/>
    <col min="8451" max="8451" width="37.7109375" style="8" customWidth="1"/>
    <col min="8452" max="8452" width="25.85546875" style="8" customWidth="1"/>
    <col min="8453" max="8704" width="8.85546875" style="8"/>
    <col min="8705" max="8705" width="15.7109375" style="8" customWidth="1"/>
    <col min="8706" max="8706" width="6.85546875" style="8" customWidth="1"/>
    <col min="8707" max="8707" width="37.7109375" style="8" customWidth="1"/>
    <col min="8708" max="8708" width="25.85546875" style="8" customWidth="1"/>
    <col min="8709" max="8960" width="8.85546875" style="8"/>
    <col min="8961" max="8961" width="15.7109375" style="8" customWidth="1"/>
    <col min="8962" max="8962" width="6.85546875" style="8" customWidth="1"/>
    <col min="8963" max="8963" width="37.7109375" style="8" customWidth="1"/>
    <col min="8964" max="8964" width="25.85546875" style="8" customWidth="1"/>
    <col min="8965" max="9216" width="8.85546875" style="8"/>
    <col min="9217" max="9217" width="15.7109375" style="8" customWidth="1"/>
    <col min="9218" max="9218" width="6.85546875" style="8" customWidth="1"/>
    <col min="9219" max="9219" width="37.7109375" style="8" customWidth="1"/>
    <col min="9220" max="9220" width="25.85546875" style="8" customWidth="1"/>
    <col min="9221" max="9472" width="8.85546875" style="8"/>
    <col min="9473" max="9473" width="15.7109375" style="8" customWidth="1"/>
    <col min="9474" max="9474" width="6.85546875" style="8" customWidth="1"/>
    <col min="9475" max="9475" width="37.7109375" style="8" customWidth="1"/>
    <col min="9476" max="9476" width="25.85546875" style="8" customWidth="1"/>
    <col min="9477" max="9728" width="8.85546875" style="8"/>
    <col min="9729" max="9729" width="15.7109375" style="8" customWidth="1"/>
    <col min="9730" max="9730" width="6.85546875" style="8" customWidth="1"/>
    <col min="9731" max="9731" width="37.7109375" style="8" customWidth="1"/>
    <col min="9732" max="9732" width="25.85546875" style="8" customWidth="1"/>
    <col min="9733" max="9984" width="8.85546875" style="8"/>
    <col min="9985" max="9985" width="15.7109375" style="8" customWidth="1"/>
    <col min="9986" max="9986" width="6.85546875" style="8" customWidth="1"/>
    <col min="9987" max="9987" width="37.7109375" style="8" customWidth="1"/>
    <col min="9988" max="9988" width="25.85546875" style="8" customWidth="1"/>
    <col min="9989" max="10240" width="8.85546875" style="8"/>
    <col min="10241" max="10241" width="15.7109375" style="8" customWidth="1"/>
    <col min="10242" max="10242" width="6.85546875" style="8" customWidth="1"/>
    <col min="10243" max="10243" width="37.7109375" style="8" customWidth="1"/>
    <col min="10244" max="10244" width="25.85546875" style="8" customWidth="1"/>
    <col min="10245" max="10496" width="8.85546875" style="8"/>
    <col min="10497" max="10497" width="15.7109375" style="8" customWidth="1"/>
    <col min="10498" max="10498" width="6.85546875" style="8" customWidth="1"/>
    <col min="10499" max="10499" width="37.7109375" style="8" customWidth="1"/>
    <col min="10500" max="10500" width="25.85546875" style="8" customWidth="1"/>
    <col min="10501" max="10752" width="8.85546875" style="8"/>
    <col min="10753" max="10753" width="15.7109375" style="8" customWidth="1"/>
    <col min="10754" max="10754" width="6.85546875" style="8" customWidth="1"/>
    <col min="10755" max="10755" width="37.7109375" style="8" customWidth="1"/>
    <col min="10756" max="10756" width="25.85546875" style="8" customWidth="1"/>
    <col min="10757" max="11008" width="8.85546875" style="8"/>
    <col min="11009" max="11009" width="15.7109375" style="8" customWidth="1"/>
    <col min="11010" max="11010" width="6.85546875" style="8" customWidth="1"/>
    <col min="11011" max="11011" width="37.7109375" style="8" customWidth="1"/>
    <col min="11012" max="11012" width="25.85546875" style="8" customWidth="1"/>
    <col min="11013" max="11264" width="8.85546875" style="8"/>
    <col min="11265" max="11265" width="15.7109375" style="8" customWidth="1"/>
    <col min="11266" max="11266" width="6.85546875" style="8" customWidth="1"/>
    <col min="11267" max="11267" width="37.7109375" style="8" customWidth="1"/>
    <col min="11268" max="11268" width="25.85546875" style="8" customWidth="1"/>
    <col min="11269" max="11520" width="8.85546875" style="8"/>
    <col min="11521" max="11521" width="15.7109375" style="8" customWidth="1"/>
    <col min="11522" max="11522" width="6.85546875" style="8" customWidth="1"/>
    <col min="11523" max="11523" width="37.7109375" style="8" customWidth="1"/>
    <col min="11524" max="11524" width="25.85546875" style="8" customWidth="1"/>
    <col min="11525" max="11776" width="8.85546875" style="8"/>
    <col min="11777" max="11777" width="15.7109375" style="8" customWidth="1"/>
    <col min="11778" max="11778" width="6.85546875" style="8" customWidth="1"/>
    <col min="11779" max="11779" width="37.7109375" style="8" customWidth="1"/>
    <col min="11780" max="11780" width="25.85546875" style="8" customWidth="1"/>
    <col min="11781" max="12032" width="8.85546875" style="8"/>
    <col min="12033" max="12033" width="15.7109375" style="8" customWidth="1"/>
    <col min="12034" max="12034" width="6.85546875" style="8" customWidth="1"/>
    <col min="12035" max="12035" width="37.7109375" style="8" customWidth="1"/>
    <col min="12036" max="12036" width="25.85546875" style="8" customWidth="1"/>
    <col min="12037" max="12288" width="8.85546875" style="8"/>
    <col min="12289" max="12289" width="15.7109375" style="8" customWidth="1"/>
    <col min="12290" max="12290" width="6.85546875" style="8" customWidth="1"/>
    <col min="12291" max="12291" width="37.7109375" style="8" customWidth="1"/>
    <col min="12292" max="12292" width="25.85546875" style="8" customWidth="1"/>
    <col min="12293" max="12544" width="8.85546875" style="8"/>
    <col min="12545" max="12545" width="15.7109375" style="8" customWidth="1"/>
    <col min="12546" max="12546" width="6.85546875" style="8" customWidth="1"/>
    <col min="12547" max="12547" width="37.7109375" style="8" customWidth="1"/>
    <col min="12548" max="12548" width="25.85546875" style="8" customWidth="1"/>
    <col min="12549" max="12800" width="8.85546875" style="8"/>
    <col min="12801" max="12801" width="15.7109375" style="8" customWidth="1"/>
    <col min="12802" max="12802" width="6.85546875" style="8" customWidth="1"/>
    <col min="12803" max="12803" width="37.7109375" style="8" customWidth="1"/>
    <col min="12804" max="12804" width="25.85546875" style="8" customWidth="1"/>
    <col min="12805" max="13056" width="8.85546875" style="8"/>
    <col min="13057" max="13057" width="15.7109375" style="8" customWidth="1"/>
    <col min="13058" max="13058" width="6.85546875" style="8" customWidth="1"/>
    <col min="13059" max="13059" width="37.7109375" style="8" customWidth="1"/>
    <col min="13060" max="13060" width="25.85546875" style="8" customWidth="1"/>
    <col min="13061" max="13312" width="8.85546875" style="8"/>
    <col min="13313" max="13313" width="15.7109375" style="8" customWidth="1"/>
    <col min="13314" max="13314" width="6.85546875" style="8" customWidth="1"/>
    <col min="13315" max="13315" width="37.7109375" style="8" customWidth="1"/>
    <col min="13316" max="13316" width="25.85546875" style="8" customWidth="1"/>
    <col min="13317" max="13568" width="8.85546875" style="8"/>
    <col min="13569" max="13569" width="15.7109375" style="8" customWidth="1"/>
    <col min="13570" max="13570" width="6.85546875" style="8" customWidth="1"/>
    <col min="13571" max="13571" width="37.7109375" style="8" customWidth="1"/>
    <col min="13572" max="13572" width="25.85546875" style="8" customWidth="1"/>
    <col min="13573" max="13824" width="8.85546875" style="8"/>
    <col min="13825" max="13825" width="15.7109375" style="8" customWidth="1"/>
    <col min="13826" max="13826" width="6.85546875" style="8" customWidth="1"/>
    <col min="13827" max="13827" width="37.7109375" style="8" customWidth="1"/>
    <col min="13828" max="13828" width="25.85546875" style="8" customWidth="1"/>
    <col min="13829" max="14080" width="8.85546875" style="8"/>
    <col min="14081" max="14081" width="15.7109375" style="8" customWidth="1"/>
    <col min="14082" max="14082" width="6.85546875" style="8" customWidth="1"/>
    <col min="14083" max="14083" width="37.7109375" style="8" customWidth="1"/>
    <col min="14084" max="14084" width="25.85546875" style="8" customWidth="1"/>
    <col min="14085" max="14336" width="8.85546875" style="8"/>
    <col min="14337" max="14337" width="15.7109375" style="8" customWidth="1"/>
    <col min="14338" max="14338" width="6.85546875" style="8" customWidth="1"/>
    <col min="14339" max="14339" width="37.7109375" style="8" customWidth="1"/>
    <col min="14340" max="14340" width="25.85546875" style="8" customWidth="1"/>
    <col min="14341" max="14592" width="8.85546875" style="8"/>
    <col min="14593" max="14593" width="15.7109375" style="8" customWidth="1"/>
    <col min="14594" max="14594" width="6.85546875" style="8" customWidth="1"/>
    <col min="14595" max="14595" width="37.7109375" style="8" customWidth="1"/>
    <col min="14596" max="14596" width="25.85546875" style="8" customWidth="1"/>
    <col min="14597" max="14848" width="8.85546875" style="8"/>
    <col min="14849" max="14849" width="15.7109375" style="8" customWidth="1"/>
    <col min="14850" max="14850" width="6.85546875" style="8" customWidth="1"/>
    <col min="14851" max="14851" width="37.7109375" style="8" customWidth="1"/>
    <col min="14852" max="14852" width="25.85546875" style="8" customWidth="1"/>
    <col min="14853" max="15104" width="8.85546875" style="8"/>
    <col min="15105" max="15105" width="15.7109375" style="8" customWidth="1"/>
    <col min="15106" max="15106" width="6.85546875" style="8" customWidth="1"/>
    <col min="15107" max="15107" width="37.7109375" style="8" customWidth="1"/>
    <col min="15108" max="15108" width="25.85546875" style="8" customWidth="1"/>
    <col min="15109" max="15360" width="8.85546875" style="8"/>
    <col min="15361" max="15361" width="15.7109375" style="8" customWidth="1"/>
    <col min="15362" max="15362" width="6.85546875" style="8" customWidth="1"/>
    <col min="15363" max="15363" width="37.7109375" style="8" customWidth="1"/>
    <col min="15364" max="15364" width="25.85546875" style="8" customWidth="1"/>
    <col min="15365" max="15616" width="8.85546875" style="8"/>
    <col min="15617" max="15617" width="15.7109375" style="8" customWidth="1"/>
    <col min="15618" max="15618" width="6.85546875" style="8" customWidth="1"/>
    <col min="15619" max="15619" width="37.7109375" style="8" customWidth="1"/>
    <col min="15620" max="15620" width="25.85546875" style="8" customWidth="1"/>
    <col min="15621" max="15872" width="8.85546875" style="8"/>
    <col min="15873" max="15873" width="15.7109375" style="8" customWidth="1"/>
    <col min="15874" max="15874" width="6.85546875" style="8" customWidth="1"/>
    <col min="15875" max="15875" width="37.7109375" style="8" customWidth="1"/>
    <col min="15876" max="15876" width="25.85546875" style="8" customWidth="1"/>
    <col min="15877" max="16128" width="8.85546875" style="8"/>
    <col min="16129" max="16129" width="15.7109375" style="8" customWidth="1"/>
    <col min="16130" max="16130" width="6.85546875" style="8" customWidth="1"/>
    <col min="16131" max="16131" width="37.7109375" style="8" customWidth="1"/>
    <col min="16132" max="16132" width="25.85546875" style="8" customWidth="1"/>
    <col min="16133" max="16384" width="8.85546875" style="8"/>
  </cols>
  <sheetData>
    <row r="1" spans="1:4" x14ac:dyDescent="0.2">
      <c r="C1" s="176"/>
      <c r="D1" s="177" t="s">
        <v>0</v>
      </c>
    </row>
    <row r="2" spans="1:4" x14ac:dyDescent="0.2">
      <c r="C2" s="259"/>
      <c r="D2" s="259"/>
    </row>
    <row r="3" spans="1:4" x14ac:dyDescent="0.2">
      <c r="C3" s="260" t="s">
        <v>1</v>
      </c>
      <c r="D3" s="260"/>
    </row>
    <row r="4" spans="1:4" x14ac:dyDescent="0.2">
      <c r="C4" s="178"/>
      <c r="D4" s="178" t="s">
        <v>2</v>
      </c>
    </row>
    <row r="5" spans="1:4" x14ac:dyDescent="0.2">
      <c r="C5" s="178"/>
      <c r="D5" s="178"/>
    </row>
    <row r="6" spans="1:4" x14ac:dyDescent="0.2">
      <c r="C6" s="261" t="s">
        <v>3</v>
      </c>
      <c r="D6" s="261"/>
    </row>
    <row r="7" spans="1:4" x14ac:dyDescent="0.2">
      <c r="C7" s="178"/>
      <c r="D7" s="178"/>
    </row>
    <row r="9" spans="1:4" ht="15.75" x14ac:dyDescent="0.2">
      <c r="A9" s="262" t="s">
        <v>136</v>
      </c>
      <c r="B9" s="263"/>
      <c r="C9" s="263"/>
      <c r="D9" s="263"/>
    </row>
    <row r="10" spans="1:4" ht="15.75" x14ac:dyDescent="0.25">
      <c r="A10" s="179"/>
      <c r="B10" s="179"/>
      <c r="C10" s="179"/>
      <c r="D10" s="179"/>
    </row>
    <row r="11" spans="1:4" ht="49.5" customHeight="1" x14ac:dyDescent="0.2">
      <c r="A11" s="264" t="s">
        <v>137</v>
      </c>
      <c r="B11" s="264"/>
      <c r="C11" s="264"/>
      <c r="D11" s="264"/>
    </row>
    <row r="12" spans="1:4" ht="52.5" customHeight="1" x14ac:dyDescent="0.2">
      <c r="A12" s="265" t="s">
        <v>138</v>
      </c>
      <c r="B12" s="265"/>
      <c r="C12" s="265"/>
      <c r="D12" s="265"/>
    </row>
    <row r="13" spans="1:4" ht="22.5" customHeight="1" x14ac:dyDescent="0.2">
      <c r="A13" s="81" t="s">
        <v>1549</v>
      </c>
      <c r="B13" s="180"/>
      <c r="C13" s="180"/>
      <c r="D13" s="180"/>
    </row>
    <row r="14" spans="1:4" ht="13.5" x14ac:dyDescent="0.2">
      <c r="A14" s="181"/>
      <c r="B14" s="182"/>
      <c r="C14" s="182"/>
      <c r="D14" s="182"/>
    </row>
    <row r="15" spans="1:4" ht="13.5" x14ac:dyDescent="0.25">
      <c r="A15" s="183"/>
      <c r="B15" s="183"/>
      <c r="C15" s="184" t="s">
        <v>4</v>
      </c>
      <c r="D15" s="4"/>
    </row>
    <row r="16" spans="1:4" ht="13.5" x14ac:dyDescent="0.25">
      <c r="A16" s="185"/>
      <c r="B16" s="9"/>
      <c r="C16" s="186"/>
      <c r="D16" s="185"/>
    </row>
    <row r="17" spans="1:7" x14ac:dyDescent="0.2">
      <c r="A17" s="266" t="s">
        <v>12</v>
      </c>
      <c r="B17" s="267" t="s">
        <v>5</v>
      </c>
      <c r="C17" s="268"/>
      <c r="D17" s="271" t="s">
        <v>63</v>
      </c>
    </row>
    <row r="18" spans="1:7" x14ac:dyDescent="0.2">
      <c r="A18" s="266"/>
      <c r="B18" s="269"/>
      <c r="C18" s="270"/>
      <c r="D18" s="272"/>
    </row>
    <row r="19" spans="1:7" ht="13.5" x14ac:dyDescent="0.25">
      <c r="A19" s="187">
        <v>1</v>
      </c>
      <c r="B19" s="273">
        <v>2</v>
      </c>
      <c r="C19" s="274"/>
      <c r="D19" s="187">
        <v>3</v>
      </c>
    </row>
    <row r="20" spans="1:7" ht="40.5" customHeight="1" x14ac:dyDescent="0.2">
      <c r="A20" s="188" t="s">
        <v>64</v>
      </c>
      <c r="B20" s="250" t="str">
        <f>Kopsav.1!A2</f>
        <v>„Tramvaju līnijas pieguļošās teritorijas kompleksa rekonstrukcija Liepājā." 1.kārta</v>
      </c>
      <c r="C20" s="251"/>
      <c r="D20" s="189">
        <f>Kopsav.1!E39</f>
        <v>0</v>
      </c>
    </row>
    <row r="21" spans="1:7" ht="40.5" customHeight="1" thickBot="1" x14ac:dyDescent="0.25">
      <c r="A21" s="188" t="s">
        <v>125</v>
      </c>
      <c r="B21" s="250" t="str">
        <f>Kopsav.2!A2</f>
        <v>„Tramvaju līnijas pieguļošās teritorijas kompleksa rekonstrukcija Liepājā." 2.kārta</v>
      </c>
      <c r="C21" s="251"/>
      <c r="D21" s="189">
        <f>Kopsav.2!E37</f>
        <v>0</v>
      </c>
    </row>
    <row r="22" spans="1:7" ht="16.5" thickBot="1" x14ac:dyDescent="0.3">
      <c r="A22" s="253" t="s">
        <v>6</v>
      </c>
      <c r="B22" s="254"/>
      <c r="C22" s="255"/>
      <c r="D22" s="190">
        <f>SUM(D20:D21)</f>
        <v>0</v>
      </c>
    </row>
    <row r="23" spans="1:7" ht="14.25" thickBot="1" x14ac:dyDescent="0.3">
      <c r="A23" s="191"/>
      <c r="B23" s="191"/>
      <c r="C23" s="191"/>
      <c r="D23" s="192"/>
    </row>
    <row r="24" spans="1:7" ht="14.25" thickBot="1" x14ac:dyDescent="0.3">
      <c r="A24" s="256" t="s">
        <v>7</v>
      </c>
      <c r="B24" s="257"/>
      <c r="C24" s="258"/>
      <c r="D24" s="190">
        <f>ROUND(D22*0.21,2)</f>
        <v>0</v>
      </c>
    </row>
    <row r="25" spans="1:7" ht="14.25" thickBot="1" x14ac:dyDescent="0.3">
      <c r="A25" s="191"/>
      <c r="B25" s="191"/>
      <c r="C25" s="191"/>
      <c r="D25" s="193"/>
    </row>
    <row r="26" spans="1:7" ht="14.25" thickBot="1" x14ac:dyDescent="0.3">
      <c r="A26" s="256" t="s">
        <v>65</v>
      </c>
      <c r="B26" s="257"/>
      <c r="C26" s="258" t="s">
        <v>65</v>
      </c>
      <c r="D26" s="190">
        <f>D22+D24</f>
        <v>0</v>
      </c>
    </row>
    <row r="27" spans="1:7" ht="13.5" x14ac:dyDescent="0.25">
      <c r="A27" s="191"/>
      <c r="B27" s="191"/>
      <c r="C27" s="191"/>
      <c r="D27" s="193"/>
    </row>
    <row r="28" spans="1:7" ht="13.5" x14ac:dyDescent="0.25">
      <c r="A28" s="191"/>
      <c r="B28" s="191"/>
      <c r="C28" s="191"/>
      <c r="D28" s="193"/>
    </row>
    <row r="29" spans="1:7" ht="13.5" x14ac:dyDescent="0.25">
      <c r="A29" s="191"/>
      <c r="B29" s="191"/>
      <c r="C29" s="191"/>
      <c r="D29" s="192"/>
    </row>
    <row r="30" spans="1:7" ht="15.75" x14ac:dyDescent="0.25">
      <c r="A30" s="194" t="s">
        <v>8</v>
      </c>
      <c r="B30" s="252"/>
      <c r="C30" s="252"/>
      <c r="D30" s="252"/>
      <c r="E30" s="195"/>
    </row>
    <row r="31" spans="1:7" x14ac:dyDescent="0.2">
      <c r="A31" s="195"/>
      <c r="B31" s="246" t="s">
        <v>9</v>
      </c>
      <c r="C31" s="246"/>
      <c r="D31" s="246"/>
      <c r="E31" s="196"/>
    </row>
    <row r="32" spans="1:7" x14ac:dyDescent="0.2">
      <c r="A32" s="195"/>
      <c r="B32" s="247"/>
      <c r="C32" s="247"/>
      <c r="D32" s="247"/>
      <c r="E32" s="195"/>
      <c r="F32" s="197"/>
      <c r="G32" s="197"/>
    </row>
    <row r="33" spans="1:5" ht="13.5" x14ac:dyDescent="0.25">
      <c r="A33" s="198" t="s">
        <v>10</v>
      </c>
      <c r="B33" s="248"/>
      <c r="C33" s="248"/>
      <c r="D33" s="195"/>
      <c r="E33" s="195"/>
    </row>
    <row r="34" spans="1:5" x14ac:dyDescent="0.2">
      <c r="A34" s="199"/>
      <c r="B34" s="200"/>
      <c r="C34" s="199"/>
      <c r="D34" s="185"/>
    </row>
    <row r="35" spans="1:5" x14ac:dyDescent="0.2">
      <c r="A35" s="9"/>
      <c r="B35" s="249"/>
      <c r="C35" s="249"/>
      <c r="D35" s="249"/>
    </row>
  </sheetData>
  <mergeCells count="20">
    <mergeCell ref="B20:C20"/>
    <mergeCell ref="A22:C22"/>
    <mergeCell ref="A24:C24"/>
    <mergeCell ref="A26:C26"/>
    <mergeCell ref="C2:D2"/>
    <mergeCell ref="C3:D3"/>
    <mergeCell ref="C6:D6"/>
    <mergeCell ref="A9:D9"/>
    <mergeCell ref="A11:D11"/>
    <mergeCell ref="A12:D12"/>
    <mergeCell ref="A17:A18"/>
    <mergeCell ref="B17:C18"/>
    <mergeCell ref="D17:D18"/>
    <mergeCell ref="B19:C19"/>
    <mergeCell ref="B31:D31"/>
    <mergeCell ref="B32:D32"/>
    <mergeCell ref="B33:C33"/>
    <mergeCell ref="B35:D35"/>
    <mergeCell ref="B21:C21"/>
    <mergeCell ref="B30:D30"/>
  </mergeCells>
  <pageMargins left="0.70866141732283472" right="0.70866141732283472" top="0.74803149606299213" bottom="0.74803149606299213" header="0.31496062992125984" footer="0.31496062992125984"/>
  <pageSetup paperSize="9" scale="96" orientation="portrait" r:id="rId1"/>
  <headerFooter>
    <oddFooter>&amp;C&amp;"time,Italic"&amp;10&amp;P / &amp;N</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70"/>
  <sheetViews>
    <sheetView view="pageBreakPreview" topLeftCell="A7"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738</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739</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Kopsav.1!A6</f>
        <v>Objekta nosaukums: „Tramvaju līnijas pieguļošās teritorijas kompleksa rekonstrukcija Liepājā." 1.kārta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740</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Q51</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25.5" x14ac:dyDescent="0.2">
      <c r="A17" s="208" t="s">
        <v>67</v>
      </c>
      <c r="B17" s="202" t="s">
        <v>741</v>
      </c>
      <c r="C17" s="222" t="s">
        <v>742</v>
      </c>
      <c r="D17" s="220" t="s">
        <v>680</v>
      </c>
      <c r="E17" s="202"/>
      <c r="F17" s="202"/>
      <c r="G17" s="203"/>
      <c r="H17" s="203"/>
      <c r="I17" s="203"/>
      <c r="J17" s="203"/>
      <c r="K17" s="203"/>
      <c r="L17" s="203"/>
      <c r="M17" s="203"/>
      <c r="N17" s="203"/>
      <c r="O17" s="203"/>
      <c r="P17" s="203"/>
      <c r="Q17" s="203"/>
    </row>
    <row r="18" spans="1:17" ht="38.25" x14ac:dyDescent="0.2">
      <c r="A18" s="105" t="s">
        <v>69</v>
      </c>
      <c r="B18" s="106">
        <v>11102</v>
      </c>
      <c r="C18" s="111" t="s">
        <v>681</v>
      </c>
      <c r="D18" s="111"/>
      <c r="E18" s="106" t="s">
        <v>126</v>
      </c>
      <c r="F18" s="106">
        <v>15</v>
      </c>
      <c r="G18" s="37"/>
      <c r="H18" s="37"/>
      <c r="I18" s="38">
        <f t="shared" ref="I18:I48" si="0">ROUND(G18*H18,2)</f>
        <v>0</v>
      </c>
      <c r="J18" s="37"/>
      <c r="K18" s="37"/>
      <c r="L18" s="38">
        <f t="shared" ref="L18:L48" si="1">I18+J18+K18</f>
        <v>0</v>
      </c>
      <c r="M18" s="38">
        <f t="shared" ref="M18:M48" si="2">ROUND(F18*G18,2)</f>
        <v>0</v>
      </c>
      <c r="N18" s="38">
        <f t="shared" ref="N18:N48" si="3">ROUND(F18*I18,2)</f>
        <v>0</v>
      </c>
      <c r="O18" s="38">
        <f t="shared" ref="O18:O48" si="4">ROUND(F18*J18,2)</f>
        <v>0</v>
      </c>
      <c r="P18" s="38">
        <f t="shared" ref="P18:P48" si="5">ROUND(F18*K18,2)</f>
        <v>0</v>
      </c>
      <c r="Q18" s="38">
        <f t="shared" ref="Q18:Q48" si="6">N18+O18+P18</f>
        <v>0</v>
      </c>
    </row>
    <row r="19" spans="1:17" x14ac:dyDescent="0.2">
      <c r="A19" s="105" t="s">
        <v>71</v>
      </c>
      <c r="B19" s="106">
        <v>11105</v>
      </c>
      <c r="C19" s="111" t="s">
        <v>743</v>
      </c>
      <c r="D19" s="111"/>
      <c r="E19" s="106" t="s">
        <v>126</v>
      </c>
      <c r="F19" s="106">
        <v>7</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17" ht="51" x14ac:dyDescent="0.2">
      <c r="A20" s="105" t="s">
        <v>108</v>
      </c>
      <c r="B20" s="106">
        <v>11107</v>
      </c>
      <c r="C20" s="111" t="s">
        <v>683</v>
      </c>
      <c r="D20" s="111"/>
      <c r="E20" s="106" t="s">
        <v>70</v>
      </c>
      <c r="F20" s="206">
        <v>233</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17" ht="51" x14ac:dyDescent="0.2">
      <c r="A21" s="105" t="s">
        <v>109</v>
      </c>
      <c r="B21" s="106">
        <v>11111</v>
      </c>
      <c r="C21" s="111" t="s">
        <v>685</v>
      </c>
      <c r="D21" s="111"/>
      <c r="E21" s="106" t="s">
        <v>70</v>
      </c>
      <c r="F21" s="106">
        <v>77</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x14ac:dyDescent="0.2">
      <c r="A22" s="105" t="s">
        <v>110</v>
      </c>
      <c r="B22" s="106">
        <v>11120</v>
      </c>
      <c r="C22" s="111" t="s">
        <v>687</v>
      </c>
      <c r="D22" s="111"/>
      <c r="E22" s="106" t="s">
        <v>126</v>
      </c>
      <c r="F22" s="106">
        <v>7</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ht="25.5" x14ac:dyDescent="0.2">
      <c r="A23" s="105" t="s">
        <v>111</v>
      </c>
      <c r="B23" s="106">
        <v>11203</v>
      </c>
      <c r="C23" s="111" t="s">
        <v>744</v>
      </c>
      <c r="D23" s="111"/>
      <c r="E23" s="106" t="s">
        <v>70</v>
      </c>
      <c r="F23" s="206">
        <v>187</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ht="25.5" x14ac:dyDescent="0.2">
      <c r="A24" s="105" t="s">
        <v>112</v>
      </c>
      <c r="B24" s="106">
        <v>11210</v>
      </c>
      <c r="C24" s="111" t="s">
        <v>745</v>
      </c>
      <c r="D24" s="111"/>
      <c r="E24" s="106" t="s">
        <v>70</v>
      </c>
      <c r="F24" s="206">
        <v>123</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ht="25.5" x14ac:dyDescent="0.2">
      <c r="A25" s="105" t="s">
        <v>113</v>
      </c>
      <c r="B25" s="106">
        <v>11212</v>
      </c>
      <c r="C25" s="111" t="s">
        <v>689</v>
      </c>
      <c r="D25" s="111"/>
      <c r="E25" s="106" t="s">
        <v>70</v>
      </c>
      <c r="F25" s="106">
        <v>100</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ht="25.5" x14ac:dyDescent="0.2">
      <c r="A26" s="105" t="s">
        <v>114</v>
      </c>
      <c r="B26" s="106">
        <v>11219</v>
      </c>
      <c r="C26" s="111" t="s">
        <v>746</v>
      </c>
      <c r="D26" s="111"/>
      <c r="E26" s="106" t="s">
        <v>70</v>
      </c>
      <c r="F26" s="106">
        <v>25</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ht="38.25" x14ac:dyDescent="0.2">
      <c r="A27" s="105" t="s">
        <v>565</v>
      </c>
      <c r="B27" s="106">
        <v>11401</v>
      </c>
      <c r="C27" s="111" t="s">
        <v>747</v>
      </c>
      <c r="D27" s="111"/>
      <c r="E27" s="106" t="s">
        <v>68</v>
      </c>
      <c r="F27" s="106">
        <v>15</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x14ac:dyDescent="0.2">
      <c r="A28" s="105" t="s">
        <v>567</v>
      </c>
      <c r="B28" s="106">
        <v>11418</v>
      </c>
      <c r="C28" s="111" t="s">
        <v>691</v>
      </c>
      <c r="D28" s="111"/>
      <c r="E28" s="106" t="s">
        <v>68</v>
      </c>
      <c r="F28" s="106">
        <v>15</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ht="25.5" x14ac:dyDescent="0.2">
      <c r="A29" s="105" t="s">
        <v>569</v>
      </c>
      <c r="B29" s="106">
        <v>13113</v>
      </c>
      <c r="C29" s="111" t="s">
        <v>748</v>
      </c>
      <c r="D29" s="111"/>
      <c r="E29" s="106" t="s">
        <v>70</v>
      </c>
      <c r="F29" s="206">
        <v>15</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ht="25.5" x14ac:dyDescent="0.2">
      <c r="A30" s="105" t="s">
        <v>571</v>
      </c>
      <c r="B30" s="106">
        <v>13114</v>
      </c>
      <c r="C30" s="111" t="s">
        <v>749</v>
      </c>
      <c r="D30" s="111"/>
      <c r="E30" s="106" t="s">
        <v>70</v>
      </c>
      <c r="F30" s="206">
        <v>116</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ht="25.5" x14ac:dyDescent="0.2">
      <c r="A31" s="105" t="s">
        <v>573</v>
      </c>
      <c r="B31" s="106">
        <v>13116</v>
      </c>
      <c r="C31" s="111" t="s">
        <v>750</v>
      </c>
      <c r="D31" s="111"/>
      <c r="E31" s="106" t="s">
        <v>70</v>
      </c>
      <c r="F31" s="206">
        <v>179</v>
      </c>
      <c r="G31" s="37"/>
      <c r="H31" s="37"/>
      <c r="I31" s="38">
        <f t="shared" si="0"/>
        <v>0</v>
      </c>
      <c r="J31" s="37"/>
      <c r="K31" s="37"/>
      <c r="L31" s="38">
        <f t="shared" si="1"/>
        <v>0</v>
      </c>
      <c r="M31" s="38">
        <f t="shared" si="2"/>
        <v>0</v>
      </c>
      <c r="N31" s="38">
        <f t="shared" si="3"/>
        <v>0</v>
      </c>
      <c r="O31" s="38">
        <f t="shared" si="4"/>
        <v>0</v>
      </c>
      <c r="P31" s="38">
        <f t="shared" si="5"/>
        <v>0</v>
      </c>
      <c r="Q31" s="38">
        <f t="shared" si="6"/>
        <v>0</v>
      </c>
    </row>
    <row r="32" spans="1:17" ht="25.5" x14ac:dyDescent="0.2">
      <c r="A32" s="105" t="s">
        <v>575</v>
      </c>
      <c r="B32" s="106">
        <v>13211</v>
      </c>
      <c r="C32" s="111" t="s">
        <v>751</v>
      </c>
      <c r="D32" s="111"/>
      <c r="E32" s="106" t="s">
        <v>699</v>
      </c>
      <c r="F32" s="106">
        <v>6</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17" ht="25.5" x14ac:dyDescent="0.2">
      <c r="A33" s="105" t="s">
        <v>577</v>
      </c>
      <c r="B33" s="106">
        <v>13304</v>
      </c>
      <c r="C33" s="111" t="s">
        <v>752</v>
      </c>
      <c r="D33" s="111"/>
      <c r="E33" s="106" t="s">
        <v>126</v>
      </c>
      <c r="F33" s="206">
        <v>3</v>
      </c>
      <c r="G33" s="37"/>
      <c r="H33" s="37"/>
      <c r="I33" s="38">
        <f t="shared" si="0"/>
        <v>0</v>
      </c>
      <c r="J33" s="37"/>
      <c r="K33" s="37"/>
      <c r="L33" s="38">
        <f t="shared" si="1"/>
        <v>0</v>
      </c>
      <c r="M33" s="38">
        <f t="shared" si="2"/>
        <v>0</v>
      </c>
      <c r="N33" s="38">
        <f t="shared" si="3"/>
        <v>0</v>
      </c>
      <c r="O33" s="38">
        <f t="shared" si="4"/>
        <v>0</v>
      </c>
      <c r="P33" s="38">
        <f t="shared" si="5"/>
        <v>0</v>
      </c>
      <c r="Q33" s="38">
        <f t="shared" si="6"/>
        <v>0</v>
      </c>
    </row>
    <row r="34" spans="1:17" ht="38.25" x14ac:dyDescent="0.2">
      <c r="A34" s="105" t="s">
        <v>579</v>
      </c>
      <c r="B34" s="106">
        <v>13306</v>
      </c>
      <c r="C34" s="111" t="s">
        <v>753</v>
      </c>
      <c r="D34" s="111"/>
      <c r="E34" s="106" t="s">
        <v>126</v>
      </c>
      <c r="F34" s="206">
        <v>4</v>
      </c>
      <c r="G34" s="37"/>
      <c r="H34" s="37"/>
      <c r="I34" s="38">
        <f t="shared" si="0"/>
        <v>0</v>
      </c>
      <c r="J34" s="37"/>
      <c r="K34" s="37"/>
      <c r="L34" s="38">
        <f t="shared" si="1"/>
        <v>0</v>
      </c>
      <c r="M34" s="38">
        <f t="shared" si="2"/>
        <v>0</v>
      </c>
      <c r="N34" s="38">
        <f t="shared" si="3"/>
        <v>0</v>
      </c>
      <c r="O34" s="38">
        <f t="shared" si="4"/>
        <v>0</v>
      </c>
      <c r="P34" s="38">
        <f t="shared" si="5"/>
        <v>0</v>
      </c>
      <c r="Q34" s="38">
        <f t="shared" si="6"/>
        <v>0</v>
      </c>
    </row>
    <row r="35" spans="1:17" x14ac:dyDescent="0.2">
      <c r="A35" s="105" t="s">
        <v>581</v>
      </c>
      <c r="B35" s="106">
        <v>19301</v>
      </c>
      <c r="C35" s="205" t="s">
        <v>658</v>
      </c>
      <c r="D35" s="205"/>
      <c r="E35" s="105" t="s">
        <v>659</v>
      </c>
      <c r="F35" s="218">
        <v>0.31</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17" ht="25.5" x14ac:dyDescent="0.2">
      <c r="A36" s="208" t="s">
        <v>50</v>
      </c>
      <c r="B36" s="202"/>
      <c r="C36" s="222" t="s">
        <v>754</v>
      </c>
      <c r="D36" s="220" t="s">
        <v>755</v>
      </c>
      <c r="E36" s="202"/>
      <c r="F36" s="209"/>
      <c r="G36" s="203"/>
      <c r="H36" s="203"/>
      <c r="I36" s="203"/>
      <c r="J36" s="203"/>
      <c r="K36" s="203"/>
      <c r="L36" s="203"/>
      <c r="M36" s="203"/>
      <c r="N36" s="203"/>
      <c r="O36" s="203"/>
      <c r="P36" s="203"/>
      <c r="Q36" s="203"/>
    </row>
    <row r="37" spans="1:17" ht="25.5" x14ac:dyDescent="0.2">
      <c r="A37" s="105" t="s">
        <v>72</v>
      </c>
      <c r="B37" s="106"/>
      <c r="C37" s="111" t="s">
        <v>756</v>
      </c>
      <c r="D37" s="111"/>
      <c r="E37" s="105" t="s">
        <v>70</v>
      </c>
      <c r="F37" s="206">
        <v>295</v>
      </c>
      <c r="G37" s="37"/>
      <c r="H37" s="37"/>
      <c r="I37" s="38">
        <f t="shared" si="0"/>
        <v>0</v>
      </c>
      <c r="J37" s="37"/>
      <c r="K37" s="37"/>
      <c r="L37" s="38">
        <f t="shared" si="1"/>
        <v>0</v>
      </c>
      <c r="M37" s="38">
        <f t="shared" si="2"/>
        <v>0</v>
      </c>
      <c r="N37" s="38">
        <f t="shared" si="3"/>
        <v>0</v>
      </c>
      <c r="O37" s="38">
        <f t="shared" si="4"/>
        <v>0</v>
      </c>
      <c r="P37" s="38">
        <f t="shared" si="5"/>
        <v>0</v>
      </c>
      <c r="Q37" s="38">
        <f t="shared" si="6"/>
        <v>0</v>
      </c>
    </row>
    <row r="38" spans="1:17" ht="25.5" x14ac:dyDescent="0.2">
      <c r="A38" s="105" t="s">
        <v>75</v>
      </c>
      <c r="B38" s="106"/>
      <c r="C38" s="111" t="s">
        <v>757</v>
      </c>
      <c r="D38" s="111"/>
      <c r="E38" s="105" t="s">
        <v>70</v>
      </c>
      <c r="F38" s="206">
        <v>15</v>
      </c>
      <c r="G38" s="37"/>
      <c r="H38" s="37"/>
      <c r="I38" s="38">
        <f t="shared" si="0"/>
        <v>0</v>
      </c>
      <c r="J38" s="37"/>
      <c r="K38" s="37"/>
      <c r="L38" s="38">
        <f t="shared" si="1"/>
        <v>0</v>
      </c>
      <c r="M38" s="38">
        <f t="shared" si="2"/>
        <v>0</v>
      </c>
      <c r="N38" s="38">
        <f t="shared" si="3"/>
        <v>0</v>
      </c>
      <c r="O38" s="38">
        <f t="shared" si="4"/>
        <v>0</v>
      </c>
      <c r="P38" s="38">
        <f t="shared" si="5"/>
        <v>0</v>
      </c>
      <c r="Q38" s="38">
        <f t="shared" si="6"/>
        <v>0</v>
      </c>
    </row>
    <row r="39" spans="1:17" ht="25.5" x14ac:dyDescent="0.2">
      <c r="A39" s="105" t="s">
        <v>90</v>
      </c>
      <c r="B39" s="106" t="s">
        <v>758</v>
      </c>
      <c r="C39" s="111" t="s">
        <v>759</v>
      </c>
      <c r="D39" s="111"/>
      <c r="E39" s="105" t="s">
        <v>70</v>
      </c>
      <c r="F39" s="206">
        <v>98</v>
      </c>
      <c r="G39" s="37"/>
      <c r="H39" s="37"/>
      <c r="I39" s="38">
        <f t="shared" si="0"/>
        <v>0</v>
      </c>
      <c r="J39" s="37"/>
      <c r="K39" s="37"/>
      <c r="L39" s="38">
        <f t="shared" si="1"/>
        <v>0</v>
      </c>
      <c r="M39" s="38">
        <f t="shared" si="2"/>
        <v>0</v>
      </c>
      <c r="N39" s="38">
        <f t="shared" si="3"/>
        <v>0</v>
      </c>
      <c r="O39" s="38">
        <f t="shared" si="4"/>
        <v>0</v>
      </c>
      <c r="P39" s="38">
        <f t="shared" si="5"/>
        <v>0</v>
      </c>
      <c r="Q39" s="38">
        <f t="shared" si="6"/>
        <v>0</v>
      </c>
    </row>
    <row r="40" spans="1:17" ht="25.5" x14ac:dyDescent="0.2">
      <c r="A40" s="105" t="s">
        <v>91</v>
      </c>
      <c r="B40" s="106" t="s">
        <v>760</v>
      </c>
      <c r="C40" s="111" t="s">
        <v>761</v>
      </c>
      <c r="D40" s="111"/>
      <c r="E40" s="105" t="s">
        <v>70</v>
      </c>
      <c r="F40" s="206">
        <v>12</v>
      </c>
      <c r="G40" s="37"/>
      <c r="H40" s="37"/>
      <c r="I40" s="38">
        <f t="shared" si="0"/>
        <v>0</v>
      </c>
      <c r="J40" s="37"/>
      <c r="K40" s="37"/>
      <c r="L40" s="38">
        <f t="shared" si="1"/>
        <v>0</v>
      </c>
      <c r="M40" s="38">
        <f t="shared" si="2"/>
        <v>0</v>
      </c>
      <c r="N40" s="38">
        <f t="shared" si="3"/>
        <v>0</v>
      </c>
      <c r="O40" s="38">
        <f t="shared" si="4"/>
        <v>0</v>
      </c>
      <c r="P40" s="38">
        <f t="shared" si="5"/>
        <v>0</v>
      </c>
      <c r="Q40" s="38">
        <f t="shared" si="6"/>
        <v>0</v>
      </c>
    </row>
    <row r="41" spans="1:17" ht="38.25" x14ac:dyDescent="0.2">
      <c r="A41" s="105" t="s">
        <v>92</v>
      </c>
      <c r="B41" s="106" t="s">
        <v>762</v>
      </c>
      <c r="C41" s="111" t="s">
        <v>763</v>
      </c>
      <c r="D41" s="111"/>
      <c r="E41" s="105" t="s">
        <v>70</v>
      </c>
      <c r="F41" s="206">
        <v>77</v>
      </c>
      <c r="G41" s="37"/>
      <c r="H41" s="37"/>
      <c r="I41" s="38">
        <f t="shared" si="0"/>
        <v>0</v>
      </c>
      <c r="J41" s="37"/>
      <c r="K41" s="37"/>
      <c r="L41" s="38">
        <f t="shared" si="1"/>
        <v>0</v>
      </c>
      <c r="M41" s="38">
        <f t="shared" si="2"/>
        <v>0</v>
      </c>
      <c r="N41" s="38">
        <f t="shared" si="3"/>
        <v>0</v>
      </c>
      <c r="O41" s="38">
        <f t="shared" si="4"/>
        <v>0</v>
      </c>
      <c r="P41" s="38">
        <f t="shared" si="5"/>
        <v>0</v>
      </c>
      <c r="Q41" s="38">
        <f t="shared" si="6"/>
        <v>0</v>
      </c>
    </row>
    <row r="42" spans="1:17" ht="25.5" x14ac:dyDescent="0.2">
      <c r="A42" s="105" t="s">
        <v>93</v>
      </c>
      <c r="B42" s="106" t="s">
        <v>764</v>
      </c>
      <c r="C42" s="111" t="s">
        <v>765</v>
      </c>
      <c r="D42" s="111"/>
      <c r="E42" s="105" t="s">
        <v>70</v>
      </c>
      <c r="F42" s="206">
        <v>123</v>
      </c>
      <c r="G42" s="37"/>
      <c r="H42" s="37"/>
      <c r="I42" s="38">
        <f t="shared" si="0"/>
        <v>0</v>
      </c>
      <c r="J42" s="37"/>
      <c r="K42" s="37"/>
      <c r="L42" s="38">
        <f t="shared" si="1"/>
        <v>0</v>
      </c>
      <c r="M42" s="38">
        <f t="shared" si="2"/>
        <v>0</v>
      </c>
      <c r="N42" s="38">
        <f t="shared" si="3"/>
        <v>0</v>
      </c>
      <c r="O42" s="38">
        <f t="shared" si="4"/>
        <v>0</v>
      </c>
      <c r="P42" s="38">
        <f t="shared" si="5"/>
        <v>0</v>
      </c>
      <c r="Q42" s="38">
        <f t="shared" si="6"/>
        <v>0</v>
      </c>
    </row>
    <row r="43" spans="1:17" ht="51" x14ac:dyDescent="0.2">
      <c r="A43" s="105" t="s">
        <v>94</v>
      </c>
      <c r="B43" s="106" t="s">
        <v>766</v>
      </c>
      <c r="C43" s="111" t="s">
        <v>767</v>
      </c>
      <c r="D43" s="111"/>
      <c r="E43" s="105" t="s">
        <v>107</v>
      </c>
      <c r="F43" s="206">
        <v>3</v>
      </c>
      <c r="G43" s="37"/>
      <c r="H43" s="37"/>
      <c r="I43" s="38">
        <f t="shared" si="0"/>
        <v>0</v>
      </c>
      <c r="J43" s="37"/>
      <c r="K43" s="37"/>
      <c r="L43" s="38">
        <f t="shared" si="1"/>
        <v>0</v>
      </c>
      <c r="M43" s="38">
        <f t="shared" si="2"/>
        <v>0</v>
      </c>
      <c r="N43" s="38">
        <f t="shared" si="3"/>
        <v>0</v>
      </c>
      <c r="O43" s="38">
        <f t="shared" si="4"/>
        <v>0</v>
      </c>
      <c r="P43" s="38">
        <f t="shared" si="5"/>
        <v>0</v>
      </c>
      <c r="Q43" s="38">
        <f t="shared" si="6"/>
        <v>0</v>
      </c>
    </row>
    <row r="44" spans="1:17" ht="38.25" x14ac:dyDescent="0.2">
      <c r="A44" s="105" t="s">
        <v>95</v>
      </c>
      <c r="B44" s="106" t="s">
        <v>768</v>
      </c>
      <c r="C44" s="111" t="s">
        <v>769</v>
      </c>
      <c r="D44" s="111"/>
      <c r="E44" s="105" t="s">
        <v>107</v>
      </c>
      <c r="F44" s="206">
        <v>3</v>
      </c>
      <c r="G44" s="37"/>
      <c r="H44" s="37"/>
      <c r="I44" s="38">
        <f t="shared" si="0"/>
        <v>0</v>
      </c>
      <c r="J44" s="37"/>
      <c r="K44" s="37"/>
      <c r="L44" s="38">
        <f t="shared" si="1"/>
        <v>0</v>
      </c>
      <c r="M44" s="38">
        <f t="shared" si="2"/>
        <v>0</v>
      </c>
      <c r="N44" s="38">
        <f t="shared" si="3"/>
        <v>0</v>
      </c>
      <c r="O44" s="38">
        <f t="shared" si="4"/>
        <v>0</v>
      </c>
      <c r="P44" s="38">
        <f t="shared" si="5"/>
        <v>0</v>
      </c>
      <c r="Q44" s="38">
        <f t="shared" si="6"/>
        <v>0</v>
      </c>
    </row>
    <row r="45" spans="1:17" ht="51" x14ac:dyDescent="0.2">
      <c r="A45" s="105" t="s">
        <v>96</v>
      </c>
      <c r="B45" s="106" t="s">
        <v>770</v>
      </c>
      <c r="C45" s="111" t="s">
        <v>771</v>
      </c>
      <c r="D45" s="111"/>
      <c r="E45" s="105" t="s">
        <v>107</v>
      </c>
      <c r="F45" s="206">
        <v>1</v>
      </c>
      <c r="G45" s="37"/>
      <c r="H45" s="37"/>
      <c r="I45" s="38">
        <f t="shared" si="0"/>
        <v>0</v>
      </c>
      <c r="J45" s="37"/>
      <c r="K45" s="37"/>
      <c r="L45" s="38">
        <f t="shared" si="1"/>
        <v>0</v>
      </c>
      <c r="M45" s="38">
        <f t="shared" si="2"/>
        <v>0</v>
      </c>
      <c r="N45" s="38">
        <f t="shared" si="3"/>
        <v>0</v>
      </c>
      <c r="O45" s="38">
        <f t="shared" si="4"/>
        <v>0</v>
      </c>
      <c r="P45" s="38">
        <f t="shared" si="5"/>
        <v>0</v>
      </c>
      <c r="Q45" s="38">
        <f t="shared" si="6"/>
        <v>0</v>
      </c>
    </row>
    <row r="46" spans="1:17" ht="51" x14ac:dyDescent="0.2">
      <c r="A46" s="105" t="s">
        <v>275</v>
      </c>
      <c r="B46" s="106" t="s">
        <v>772</v>
      </c>
      <c r="C46" s="111" t="s">
        <v>773</v>
      </c>
      <c r="D46" s="111"/>
      <c r="E46" s="105" t="s">
        <v>107</v>
      </c>
      <c r="F46" s="206">
        <v>1</v>
      </c>
      <c r="G46" s="37"/>
      <c r="H46" s="37"/>
      <c r="I46" s="38">
        <f t="shared" si="0"/>
        <v>0</v>
      </c>
      <c r="J46" s="37"/>
      <c r="K46" s="37"/>
      <c r="L46" s="38">
        <f t="shared" si="1"/>
        <v>0</v>
      </c>
      <c r="M46" s="38">
        <f t="shared" si="2"/>
        <v>0</v>
      </c>
      <c r="N46" s="38">
        <f t="shared" si="3"/>
        <v>0</v>
      </c>
      <c r="O46" s="38">
        <f t="shared" si="4"/>
        <v>0</v>
      </c>
      <c r="P46" s="38">
        <f t="shared" si="5"/>
        <v>0</v>
      </c>
      <c r="Q46" s="38">
        <f t="shared" si="6"/>
        <v>0</v>
      </c>
    </row>
    <row r="47" spans="1:17" ht="25.5" x14ac:dyDescent="0.2">
      <c r="A47" s="105" t="s">
        <v>622</v>
      </c>
      <c r="B47" s="105" t="s">
        <v>729</v>
      </c>
      <c r="C47" s="111" t="s">
        <v>730</v>
      </c>
      <c r="D47" s="111"/>
      <c r="E47" s="105" t="s">
        <v>70</v>
      </c>
      <c r="F47" s="206">
        <v>310</v>
      </c>
      <c r="G47" s="37"/>
      <c r="H47" s="37"/>
      <c r="I47" s="38">
        <f t="shared" si="0"/>
        <v>0</v>
      </c>
      <c r="J47" s="37"/>
      <c r="K47" s="37"/>
      <c r="L47" s="38">
        <f t="shared" si="1"/>
        <v>0</v>
      </c>
      <c r="M47" s="38">
        <f t="shared" si="2"/>
        <v>0</v>
      </c>
      <c r="N47" s="38">
        <f t="shared" si="3"/>
        <v>0</v>
      </c>
      <c r="O47" s="38">
        <f t="shared" si="4"/>
        <v>0</v>
      </c>
      <c r="P47" s="38">
        <f t="shared" si="5"/>
        <v>0</v>
      </c>
      <c r="Q47" s="38">
        <f t="shared" si="6"/>
        <v>0</v>
      </c>
    </row>
    <row r="48" spans="1:17" ht="26.25" thickBot="1" x14ac:dyDescent="0.25">
      <c r="A48" s="108" t="s">
        <v>675</v>
      </c>
      <c r="B48" s="108" t="s">
        <v>732</v>
      </c>
      <c r="C48" s="112" t="s">
        <v>733</v>
      </c>
      <c r="D48" s="112"/>
      <c r="E48" s="108" t="s">
        <v>126</v>
      </c>
      <c r="F48" s="212">
        <v>10</v>
      </c>
      <c r="G48" s="77"/>
      <c r="H48" s="77"/>
      <c r="I48" s="78">
        <f t="shared" si="0"/>
        <v>0</v>
      </c>
      <c r="J48" s="77"/>
      <c r="K48" s="77"/>
      <c r="L48" s="78">
        <f t="shared" si="1"/>
        <v>0</v>
      </c>
      <c r="M48" s="78">
        <f t="shared" si="2"/>
        <v>0</v>
      </c>
      <c r="N48" s="78">
        <f t="shared" si="3"/>
        <v>0</v>
      </c>
      <c r="O48" s="78">
        <f t="shared" si="4"/>
        <v>0</v>
      </c>
      <c r="P48" s="78">
        <f t="shared" si="5"/>
        <v>0</v>
      </c>
      <c r="Q48" s="78">
        <f t="shared" si="6"/>
        <v>0</v>
      </c>
    </row>
    <row r="49" spans="1:237" x14ac:dyDescent="0.2">
      <c r="A49" s="324" t="s">
        <v>13</v>
      </c>
      <c r="B49" s="325"/>
      <c r="C49" s="325"/>
      <c r="D49" s="325"/>
      <c r="E49" s="325"/>
      <c r="F49" s="325"/>
      <c r="G49" s="325"/>
      <c r="H49" s="325"/>
      <c r="I49" s="325"/>
      <c r="J49" s="325"/>
      <c r="K49" s="325"/>
      <c r="L49" s="325"/>
      <c r="M49" s="39">
        <f>SUM(M17:M48)</f>
        <v>0</v>
      </c>
      <c r="N49" s="39">
        <f>SUM(N17:N48)</f>
        <v>0</v>
      </c>
      <c r="O49" s="39">
        <f>SUM(O17:O48)</f>
        <v>0</v>
      </c>
      <c r="P49" s="39">
        <f>SUM(P17:P48)</f>
        <v>0</v>
      </c>
      <c r="Q49" s="39">
        <f>SUM(Q17:Q48)</f>
        <v>0</v>
      </c>
      <c r="R49" s="16"/>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row>
    <row r="50" spans="1:237" ht="26.25" customHeight="1" thickBot="1" x14ac:dyDescent="0.25">
      <c r="A50" s="332" t="s">
        <v>37</v>
      </c>
      <c r="B50" s="333"/>
      <c r="C50" s="333"/>
      <c r="D50" s="333"/>
      <c r="E50" s="333"/>
      <c r="F50" s="333"/>
      <c r="G50" s="333"/>
      <c r="H50" s="333"/>
      <c r="I50" s="333"/>
      <c r="J50" s="333"/>
      <c r="K50" s="334"/>
      <c r="L50" s="40"/>
      <c r="M50" s="41"/>
      <c r="N50" s="41"/>
      <c r="O50" s="41">
        <f>ROUND(O49*L50,2)</f>
        <v>0</v>
      </c>
      <c r="P50" s="41"/>
      <c r="Q50" s="41">
        <f>O50</f>
        <v>0</v>
      </c>
      <c r="R50" s="42"/>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row>
    <row r="51" spans="1:237" ht="16.5" thickBot="1" x14ac:dyDescent="0.25">
      <c r="A51" s="326" t="s">
        <v>35</v>
      </c>
      <c r="B51" s="327"/>
      <c r="C51" s="327"/>
      <c r="D51" s="327"/>
      <c r="E51" s="327"/>
      <c r="F51" s="327"/>
      <c r="G51" s="327"/>
      <c r="H51" s="327"/>
      <c r="I51" s="327"/>
      <c r="J51" s="327"/>
      <c r="K51" s="327"/>
      <c r="L51" s="327"/>
      <c r="M51" s="115">
        <f>M49</f>
        <v>0</v>
      </c>
      <c r="N51" s="115">
        <f>N49</f>
        <v>0</v>
      </c>
      <c r="O51" s="115">
        <f>O49+O50</f>
        <v>0</v>
      </c>
      <c r="P51" s="115">
        <f>P49</f>
        <v>0</v>
      </c>
      <c r="Q51" s="116">
        <f>Q49+Q50</f>
        <v>0</v>
      </c>
      <c r="R51" s="16"/>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row>
    <row r="52" spans="1:237" ht="15" customHeight="1" x14ac:dyDescent="0.2">
      <c r="A52" s="113"/>
      <c r="B52" s="113"/>
      <c r="C52" s="113"/>
      <c r="D52" s="113"/>
      <c r="E52" s="113"/>
      <c r="F52" s="113"/>
      <c r="G52" s="113"/>
      <c r="H52" s="113"/>
      <c r="I52" s="113"/>
      <c r="J52" s="113"/>
      <c r="K52" s="113"/>
      <c r="L52" s="113"/>
      <c r="M52" s="114"/>
      <c r="N52" s="114"/>
      <c r="O52" s="114"/>
      <c r="P52" s="114"/>
      <c r="Q52" s="114"/>
      <c r="R52" s="16"/>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row>
    <row r="53" spans="1:237" ht="12.75" customHeight="1" x14ac:dyDescent="0.2">
      <c r="A53" s="113"/>
      <c r="B53" s="113"/>
      <c r="C53" s="113"/>
      <c r="D53" s="113"/>
      <c r="E53" s="113"/>
      <c r="F53" s="113"/>
      <c r="G53" s="113"/>
      <c r="H53" s="113"/>
      <c r="I53" s="113"/>
      <c r="J53" s="113"/>
      <c r="K53" s="113"/>
      <c r="L53" s="113"/>
      <c r="M53" s="113"/>
      <c r="N53" s="113"/>
      <c r="O53" s="113"/>
      <c r="P53" s="113"/>
      <c r="Q53" s="114"/>
      <c r="R53" s="16"/>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row>
    <row r="54" spans="1:237" x14ac:dyDescent="0.2">
      <c r="A54" s="117" t="s">
        <v>36</v>
      </c>
      <c r="B54" s="113"/>
      <c r="C54" s="113"/>
      <c r="D54" s="113"/>
      <c r="E54" s="113"/>
      <c r="F54" s="113"/>
      <c r="G54" s="113"/>
      <c r="H54" s="113"/>
      <c r="I54" s="113"/>
      <c r="J54" s="113"/>
      <c r="K54" s="113"/>
      <c r="L54" s="113"/>
      <c r="M54" s="114"/>
      <c r="N54" s="114"/>
      <c r="O54" s="114"/>
      <c r="P54" s="114"/>
      <c r="Q54" s="114"/>
      <c r="R54" s="16"/>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row>
    <row r="55" spans="1:237" x14ac:dyDescent="0.2">
      <c r="A55" s="44"/>
      <c r="B55" s="44"/>
      <c r="C55" s="45"/>
      <c r="D55" s="45"/>
      <c r="E55" s="46"/>
      <c r="F55" s="47"/>
      <c r="G55" s="48"/>
      <c r="H55" s="48"/>
      <c r="I55" s="48"/>
      <c r="J55" s="48"/>
      <c r="K55" s="48"/>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c r="GG55" s="44"/>
      <c r="GH55" s="44"/>
      <c r="GI55" s="44"/>
      <c r="GJ55" s="44"/>
      <c r="GK55" s="44"/>
      <c r="GL55" s="44"/>
      <c r="GM55" s="44"/>
      <c r="GN55" s="44"/>
      <c r="GO55" s="44"/>
      <c r="GP55" s="44"/>
      <c r="GQ55" s="44"/>
      <c r="GR55" s="44"/>
      <c r="GS55" s="44"/>
      <c r="GT55" s="44"/>
      <c r="GU55" s="44"/>
      <c r="GV55" s="44"/>
      <c r="GW55" s="44"/>
      <c r="GX55" s="44"/>
      <c r="GY55" s="44"/>
      <c r="GZ55" s="44"/>
      <c r="HA55" s="44"/>
      <c r="HB55" s="44"/>
      <c r="HC55" s="44"/>
      <c r="HD55" s="44"/>
      <c r="HE55" s="44"/>
      <c r="HF55" s="44"/>
      <c r="HG55" s="44"/>
      <c r="HH55" s="44"/>
      <c r="HI55" s="44"/>
      <c r="HJ55" s="44"/>
      <c r="HK55" s="44"/>
      <c r="HL55" s="44"/>
      <c r="HM55" s="44"/>
      <c r="HN55" s="44"/>
      <c r="HO55" s="44"/>
      <c r="HP55" s="44"/>
      <c r="HQ55" s="44"/>
      <c r="HR55" s="44"/>
      <c r="HS55" s="44"/>
      <c r="HT55" s="44"/>
      <c r="HU55" s="44"/>
      <c r="HV55" s="44"/>
      <c r="HW55" s="44"/>
      <c r="HX55" s="44"/>
      <c r="HY55" s="44"/>
      <c r="HZ55" s="44"/>
      <c r="IA55" s="44"/>
      <c r="IB55" s="44"/>
      <c r="IC55" s="44"/>
    </row>
    <row r="56" spans="1:237" x14ac:dyDescent="0.2">
      <c r="A56" s="44"/>
      <c r="B56" s="44"/>
      <c r="C56" s="8"/>
      <c r="D56" s="49" t="s">
        <v>8</v>
      </c>
      <c r="E56" s="328">
        <f>Būv.KOPTĀME_!B30</f>
        <v>0</v>
      </c>
      <c r="F56" s="329"/>
      <c r="G56" s="329"/>
      <c r="H56" s="329"/>
      <c r="I56" s="329"/>
      <c r="J56" s="329"/>
      <c r="K56" s="329"/>
      <c r="L56" s="329"/>
      <c r="M56" s="329"/>
      <c r="N56" s="329"/>
      <c r="O56" s="329"/>
      <c r="P56" s="329"/>
      <c r="Q56" s="329"/>
      <c r="R56" s="48"/>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c r="GG56" s="44"/>
      <c r="GH56" s="44"/>
      <c r="GI56" s="44"/>
      <c r="GJ56" s="44"/>
      <c r="GK56" s="44"/>
      <c r="GL56" s="44"/>
      <c r="GM56" s="44"/>
      <c r="GN56" s="44"/>
      <c r="GO56" s="44"/>
      <c r="GP56" s="44"/>
      <c r="GQ56" s="44"/>
      <c r="GR56" s="44"/>
      <c r="GS56" s="44"/>
      <c r="GT56" s="44"/>
      <c r="GU56" s="44"/>
      <c r="GV56" s="44"/>
      <c r="GW56" s="44"/>
      <c r="GX56" s="44"/>
      <c r="GY56" s="44"/>
      <c r="GZ56" s="44"/>
      <c r="HA56" s="44"/>
      <c r="HB56" s="44"/>
      <c r="HC56" s="44"/>
      <c r="HD56" s="44"/>
      <c r="HE56" s="44"/>
      <c r="HF56" s="44"/>
      <c r="HG56" s="44"/>
      <c r="HH56" s="44"/>
      <c r="HI56" s="44"/>
      <c r="HJ56" s="44"/>
      <c r="HK56" s="44"/>
      <c r="HL56" s="44"/>
      <c r="HM56" s="44"/>
      <c r="HN56" s="44"/>
      <c r="HO56" s="44"/>
      <c r="HP56" s="44"/>
      <c r="HQ56" s="44"/>
      <c r="HR56" s="44"/>
      <c r="HS56" s="44"/>
      <c r="HT56" s="44"/>
      <c r="HU56" s="44"/>
      <c r="HV56" s="44"/>
      <c r="HW56" s="44"/>
      <c r="HX56" s="44"/>
      <c r="HY56" s="44"/>
      <c r="HZ56" s="44"/>
      <c r="IA56" s="44"/>
      <c r="IB56" s="44"/>
      <c r="IC56" s="44"/>
    </row>
    <row r="57" spans="1:237" x14ac:dyDescent="0.2">
      <c r="A57" s="50"/>
      <c r="B57" s="50"/>
      <c r="C57" s="8"/>
      <c r="D57" s="8"/>
      <c r="E57" s="321" t="s">
        <v>9</v>
      </c>
      <c r="F57" s="321"/>
      <c r="G57" s="321"/>
      <c r="H57" s="321"/>
      <c r="I57" s="321"/>
      <c r="J57" s="321"/>
      <c r="K57" s="321"/>
      <c r="L57" s="321"/>
      <c r="M57" s="321"/>
      <c r="N57" s="321"/>
      <c r="O57" s="321"/>
      <c r="P57" s="321"/>
      <c r="Q57" s="321"/>
      <c r="R57" s="16"/>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row>
    <row r="58" spans="1:237" x14ac:dyDescent="0.2">
      <c r="A58" s="51"/>
      <c r="B58" s="51"/>
      <c r="C58" s="8"/>
      <c r="D58" s="52" t="s">
        <v>14</v>
      </c>
      <c r="E58" s="330">
        <f>Kopsav.1!C44</f>
        <v>0</v>
      </c>
      <c r="F58" s="331"/>
      <c r="G58" s="331"/>
      <c r="H58" s="331"/>
      <c r="I58" s="331"/>
      <c r="J58" s="331"/>
      <c r="K58" s="331"/>
      <c r="L58" s="331"/>
      <c r="M58" s="331"/>
      <c r="N58" s="331"/>
      <c r="O58" s="331"/>
      <c r="P58" s="331"/>
      <c r="Q58" s="331"/>
      <c r="R58" s="16"/>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row>
    <row r="59" spans="1:237" x14ac:dyDescent="0.2">
      <c r="A59" s="51"/>
      <c r="B59" s="51"/>
      <c r="C59" s="53"/>
      <c r="D59" s="53"/>
      <c r="E59" s="321" t="s">
        <v>9</v>
      </c>
      <c r="F59" s="321"/>
      <c r="G59" s="321"/>
      <c r="H59" s="321"/>
      <c r="I59" s="321"/>
      <c r="J59" s="321"/>
      <c r="K59" s="321"/>
      <c r="L59" s="321"/>
      <c r="M59" s="321"/>
      <c r="N59" s="321"/>
      <c r="O59" s="321"/>
      <c r="P59" s="321"/>
      <c r="Q59" s="321"/>
      <c r="R59" s="16"/>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row>
    <row r="60" spans="1:237" x14ac:dyDescent="0.2">
      <c r="A60" s="51"/>
      <c r="B60" s="51"/>
      <c r="C60" s="8"/>
      <c r="D60" s="52" t="s">
        <v>15</v>
      </c>
      <c r="E60" s="322"/>
      <c r="F60" s="322"/>
      <c r="G60" s="322"/>
      <c r="H60" s="322"/>
      <c r="I60" s="54"/>
      <c r="J60" s="54"/>
      <c r="K60" s="54"/>
      <c r="L60" s="55"/>
      <c r="M60" s="55"/>
      <c r="N60" s="55"/>
      <c r="O60" s="55"/>
      <c r="P60" s="55"/>
      <c r="Q60" s="55"/>
      <c r="R60" s="16"/>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row>
    <row r="61" spans="1:237" x14ac:dyDescent="0.2">
      <c r="A61" s="51"/>
      <c r="B61" s="51"/>
      <c r="C61" s="323"/>
      <c r="D61" s="323"/>
      <c r="E61" s="323"/>
      <c r="F61" s="56"/>
      <c r="G61" s="57"/>
      <c r="H61" s="57"/>
      <c r="I61" s="57"/>
      <c r="J61" s="57"/>
      <c r="K61" s="57"/>
      <c r="L61" s="58"/>
      <c r="M61" s="58"/>
      <c r="N61" s="58"/>
      <c r="O61" s="58"/>
      <c r="P61" s="55"/>
      <c r="Q61" s="55"/>
      <c r="R61" s="16"/>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row>
    <row r="62" spans="1:237" x14ac:dyDescent="0.2">
      <c r="A62" s="59"/>
      <c r="B62" s="59"/>
      <c r="C62" s="60"/>
      <c r="D62" s="60"/>
      <c r="E62" s="61"/>
      <c r="F62" s="56"/>
      <c r="G62" s="62"/>
      <c r="H62" s="63"/>
      <c r="I62" s="63"/>
      <c r="J62" s="63"/>
      <c r="K62" s="63"/>
      <c r="L62" s="64"/>
      <c r="M62" s="64"/>
      <c r="N62" s="64"/>
      <c r="O62" s="64"/>
      <c r="P62" s="65"/>
      <c r="Q62" s="65"/>
      <c r="R62" s="18"/>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row>
    <row r="63" spans="1:237" x14ac:dyDescent="0.2">
      <c r="B63" s="118"/>
      <c r="C63" s="66"/>
      <c r="D63" s="66"/>
      <c r="E63" s="67"/>
      <c r="F63" s="68"/>
      <c r="G63" s="69"/>
      <c r="H63" s="69"/>
      <c r="I63" s="70"/>
      <c r="J63" s="69"/>
      <c r="K63" s="69"/>
      <c r="L63" s="7"/>
      <c r="M63" s="7"/>
      <c r="N63" s="7"/>
      <c r="O63" s="7"/>
      <c r="P63" s="7"/>
    </row>
    <row r="64" spans="1:237" ht="15" x14ac:dyDescent="0.2">
      <c r="B64" s="118"/>
      <c r="C64" s="122"/>
      <c r="D64" s="122"/>
      <c r="E64" s="122"/>
      <c r="F64" s="122"/>
      <c r="G64" s="122"/>
      <c r="H64" s="122"/>
      <c r="I64" s="122"/>
      <c r="J64" s="122"/>
      <c r="K64" s="122"/>
      <c r="L64" s="122"/>
      <c r="M64" s="122"/>
      <c r="N64" s="119"/>
      <c r="O64" s="120"/>
      <c r="P64" s="7"/>
    </row>
    <row r="65" spans="2:16" ht="15" x14ac:dyDescent="0.2">
      <c r="B65" s="118"/>
      <c r="C65" s="122"/>
      <c r="D65" s="122"/>
      <c r="E65" s="122"/>
      <c r="F65" s="122"/>
      <c r="G65" s="122"/>
      <c r="H65" s="122"/>
      <c r="I65" s="122"/>
      <c r="J65" s="122"/>
      <c r="K65" s="122"/>
      <c r="L65" s="122"/>
      <c r="M65" s="122"/>
      <c r="N65" s="119"/>
      <c r="O65" s="120"/>
      <c r="P65" s="7"/>
    </row>
    <row r="66" spans="2:16" ht="15" x14ac:dyDescent="0.2">
      <c r="B66" s="118"/>
      <c r="C66" s="122"/>
      <c r="D66" s="122"/>
      <c r="E66" s="122"/>
      <c r="F66" s="122"/>
      <c r="G66" s="122"/>
      <c r="H66" s="122"/>
      <c r="I66" s="122"/>
      <c r="J66" s="122"/>
      <c r="K66" s="122"/>
      <c r="L66" s="122"/>
      <c r="M66" s="122"/>
      <c r="N66" s="119"/>
      <c r="O66" s="120"/>
      <c r="P66" s="7"/>
    </row>
    <row r="67" spans="2:16" ht="14.25" x14ac:dyDescent="0.2">
      <c r="B67" s="118"/>
      <c r="C67" s="123"/>
      <c r="D67" s="123"/>
      <c r="E67" s="123"/>
      <c r="F67" s="123"/>
      <c r="G67" s="123"/>
      <c r="H67" s="123"/>
      <c r="I67" s="123"/>
      <c r="J67" s="123"/>
      <c r="K67" s="123"/>
      <c r="L67" s="123"/>
      <c r="M67" s="123"/>
      <c r="N67" s="123"/>
      <c r="O67" s="121"/>
      <c r="P67" s="7"/>
    </row>
    <row r="68" spans="2:16" x14ac:dyDescent="0.2">
      <c r="B68" s="118"/>
      <c r="C68" s="66"/>
      <c r="D68" s="66"/>
      <c r="E68" s="67"/>
      <c r="F68" s="68"/>
      <c r="G68" s="69"/>
      <c r="H68" s="69"/>
      <c r="I68" s="71"/>
      <c r="J68" s="69"/>
      <c r="K68" s="69"/>
      <c r="L68" s="7"/>
      <c r="M68" s="7"/>
      <c r="N68" s="7"/>
      <c r="O68" s="7"/>
      <c r="P68" s="7"/>
    </row>
    <row r="69" spans="2:16" x14ac:dyDescent="0.2">
      <c r="B69" s="118"/>
      <c r="C69" s="66"/>
      <c r="D69" s="66"/>
      <c r="E69" s="67"/>
      <c r="F69" s="68"/>
      <c r="G69" s="69"/>
      <c r="H69" s="69"/>
      <c r="I69" s="71"/>
      <c r="J69" s="72"/>
      <c r="K69" s="72"/>
      <c r="L69" s="9"/>
      <c r="M69" s="7"/>
      <c r="N69" s="7"/>
      <c r="O69" s="7"/>
      <c r="P69" s="7"/>
    </row>
    <row r="70" spans="2:16" x14ac:dyDescent="0.2">
      <c r="C70" s="66"/>
      <c r="D70" s="66"/>
      <c r="E70" s="67"/>
      <c r="F70" s="68"/>
      <c r="G70" s="69"/>
      <c r="H70" s="69"/>
      <c r="I70" s="69"/>
      <c r="J70" s="69"/>
      <c r="K70" s="69"/>
      <c r="L70" s="7"/>
    </row>
  </sheetData>
  <sheetProtection algorithmName="SHA-512" hashValue="nNNHRjB/vp6HcQvHNerVhYDXMOchvLJhOdEgO/63KNcw1/ns0Ac2y3dDmIEGpJ7Jj5FQ/hgfqHo3Jfs+7brjsA==" saltValue="GopPM6j+haGOfYNMHGfJ+A==" spinCount="100000" sheet="1" formatCells="0" formatColumns="0" formatRows="0" selectLockedCells="1" sort="0" autoFilter="0" pivotTables="0"/>
  <autoFilter ref="A16:Q51"/>
  <mergeCells count="21">
    <mergeCell ref="E57:Q57"/>
    <mergeCell ref="E58:Q58"/>
    <mergeCell ref="E59:Q59"/>
    <mergeCell ref="E60:H60"/>
    <mergeCell ref="C61:E61"/>
    <mergeCell ref="E56:Q56"/>
    <mergeCell ref="A4:Q4"/>
    <mergeCell ref="A6:Q6"/>
    <mergeCell ref="O11:P11"/>
    <mergeCell ref="O12:P12"/>
    <mergeCell ref="A14:A15"/>
    <mergeCell ref="B14:B15"/>
    <mergeCell ref="C14:C15"/>
    <mergeCell ref="D14:D15"/>
    <mergeCell ref="E14:E15"/>
    <mergeCell ref="F14:F15"/>
    <mergeCell ref="G14:L14"/>
    <mergeCell ref="M14:Q14"/>
    <mergeCell ref="A49:L49"/>
    <mergeCell ref="A50:K50"/>
    <mergeCell ref="A51:L51"/>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2" manualBreakCount="2">
    <brk id="29" max="16" man="1"/>
    <brk id="48"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56"/>
  <sheetViews>
    <sheetView view="pageBreakPreview" topLeftCell="A13"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774</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775</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Kopsav.1!A6</f>
        <v>Objekta nosaukums: „Tramvaju līnijas pieguļošās teritorijas kompleksa rekonstrukcija Liepājā." 1.kārta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776</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Q37</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25.5" x14ac:dyDescent="0.2">
      <c r="A17" s="202" t="s">
        <v>777</v>
      </c>
      <c r="B17" s="202" t="s">
        <v>778</v>
      </c>
      <c r="C17" s="222" t="s">
        <v>779</v>
      </c>
      <c r="D17" s="220" t="s">
        <v>780</v>
      </c>
      <c r="E17" s="202"/>
      <c r="F17" s="202"/>
      <c r="G17" s="203"/>
      <c r="H17" s="203"/>
      <c r="I17" s="203"/>
      <c r="J17" s="203"/>
      <c r="K17" s="203"/>
      <c r="L17" s="203"/>
      <c r="M17" s="203"/>
      <c r="N17" s="203"/>
      <c r="O17" s="203"/>
      <c r="P17" s="203"/>
      <c r="Q17" s="203"/>
    </row>
    <row r="18" spans="1:17" ht="38.25" x14ac:dyDescent="0.2">
      <c r="A18" s="105" t="s">
        <v>67</v>
      </c>
      <c r="B18" s="106"/>
      <c r="C18" s="111" t="s">
        <v>781</v>
      </c>
      <c r="D18" s="111"/>
      <c r="E18" s="106" t="s">
        <v>70</v>
      </c>
      <c r="F18" s="106">
        <v>360</v>
      </c>
      <c r="G18" s="37"/>
      <c r="H18" s="37"/>
      <c r="I18" s="38">
        <f t="shared" ref="I18:I34" si="0">ROUND(G18*H18,2)</f>
        <v>0</v>
      </c>
      <c r="J18" s="37"/>
      <c r="K18" s="37"/>
      <c r="L18" s="38">
        <f t="shared" ref="L18:L34" si="1">I18+J18+K18</f>
        <v>0</v>
      </c>
      <c r="M18" s="38">
        <f t="shared" ref="M18:M34" si="2">ROUND(F18*G18,2)</f>
        <v>0</v>
      </c>
      <c r="N18" s="38">
        <f t="shared" ref="N18:N34" si="3">ROUND(F18*I18,2)</f>
        <v>0</v>
      </c>
      <c r="O18" s="38">
        <f t="shared" ref="O18:O34" si="4">ROUND(F18*J18,2)</f>
        <v>0</v>
      </c>
      <c r="P18" s="38">
        <f t="shared" ref="P18:P34" si="5">ROUND(F18*K18,2)</f>
        <v>0</v>
      </c>
      <c r="Q18" s="38">
        <f t="shared" ref="Q18:Q34" si="6">N18+O18+P18</f>
        <v>0</v>
      </c>
    </row>
    <row r="19" spans="1:17" ht="25.5" x14ac:dyDescent="0.2">
      <c r="A19" s="105" t="s">
        <v>67</v>
      </c>
      <c r="B19" s="106"/>
      <c r="C19" s="111" t="s">
        <v>782</v>
      </c>
      <c r="D19" s="111"/>
      <c r="E19" s="106" t="s">
        <v>70</v>
      </c>
      <c r="F19" s="106">
        <v>360</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17" x14ac:dyDescent="0.2">
      <c r="A20" s="105" t="s">
        <v>69</v>
      </c>
      <c r="B20" s="106"/>
      <c r="C20" s="111" t="s">
        <v>783</v>
      </c>
      <c r="D20" s="111"/>
      <c r="E20" s="106" t="s">
        <v>70</v>
      </c>
      <c r="F20" s="106">
        <v>360</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17" x14ac:dyDescent="0.2">
      <c r="A21" s="105" t="s">
        <v>71</v>
      </c>
      <c r="B21" s="106"/>
      <c r="C21" s="111" t="s">
        <v>784</v>
      </c>
      <c r="D21" s="111"/>
      <c r="E21" s="106" t="s">
        <v>132</v>
      </c>
      <c r="F21" s="106">
        <v>4</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x14ac:dyDescent="0.2">
      <c r="A22" s="105"/>
      <c r="B22" s="106"/>
      <c r="C22" s="111" t="s">
        <v>785</v>
      </c>
      <c r="D22" s="111"/>
      <c r="E22" s="106" t="s">
        <v>126</v>
      </c>
      <c r="F22" s="106">
        <v>4</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x14ac:dyDescent="0.2">
      <c r="A23" s="105"/>
      <c r="B23" s="106"/>
      <c r="C23" s="111" t="s">
        <v>786</v>
      </c>
      <c r="D23" s="111"/>
      <c r="E23" s="106" t="s">
        <v>126</v>
      </c>
      <c r="F23" s="106">
        <v>4</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x14ac:dyDescent="0.2">
      <c r="A24" s="105"/>
      <c r="B24" s="106"/>
      <c r="C24" s="111" t="s">
        <v>787</v>
      </c>
      <c r="D24" s="111"/>
      <c r="E24" s="106" t="s">
        <v>126</v>
      </c>
      <c r="F24" s="106">
        <v>8</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ht="25.5" x14ac:dyDescent="0.2">
      <c r="A25" s="105"/>
      <c r="B25" s="106"/>
      <c r="C25" s="111" t="s">
        <v>788</v>
      </c>
      <c r="D25" s="111"/>
      <c r="E25" s="106" t="s">
        <v>126</v>
      </c>
      <c r="F25" s="106">
        <v>4</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ht="25.5" x14ac:dyDescent="0.2">
      <c r="A26" s="208" t="s">
        <v>50</v>
      </c>
      <c r="B26" s="202" t="s">
        <v>778</v>
      </c>
      <c r="C26" s="222" t="s">
        <v>789</v>
      </c>
      <c r="D26" s="220" t="s">
        <v>780</v>
      </c>
      <c r="E26" s="202"/>
      <c r="F26" s="202"/>
      <c r="G26" s="203"/>
      <c r="H26" s="203"/>
      <c r="I26" s="203"/>
      <c r="J26" s="203"/>
      <c r="K26" s="203"/>
      <c r="L26" s="203"/>
      <c r="M26" s="203"/>
      <c r="N26" s="203"/>
      <c r="O26" s="203"/>
      <c r="P26" s="203"/>
      <c r="Q26" s="203"/>
    </row>
    <row r="27" spans="1:17" ht="51" x14ac:dyDescent="0.2">
      <c r="A27" s="105" t="s">
        <v>72</v>
      </c>
      <c r="B27" s="106"/>
      <c r="C27" s="111" t="s">
        <v>625</v>
      </c>
      <c r="D27" s="111"/>
      <c r="E27" s="106" t="s">
        <v>70</v>
      </c>
      <c r="F27" s="106">
        <v>800</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ht="51" x14ac:dyDescent="0.2">
      <c r="A28" s="105" t="s">
        <v>90</v>
      </c>
      <c r="B28" s="106"/>
      <c r="C28" s="111" t="s">
        <v>626</v>
      </c>
      <c r="D28" s="111"/>
      <c r="E28" s="106" t="s">
        <v>70</v>
      </c>
      <c r="F28" s="106">
        <v>60</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ht="25.5" x14ac:dyDescent="0.2">
      <c r="A29" s="105" t="s">
        <v>91</v>
      </c>
      <c r="B29" s="106"/>
      <c r="C29" s="111" t="s">
        <v>790</v>
      </c>
      <c r="D29" s="111"/>
      <c r="E29" s="106" t="s">
        <v>70</v>
      </c>
      <c r="F29" s="206">
        <v>800</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ht="25.5" x14ac:dyDescent="0.2">
      <c r="A30" s="105" t="s">
        <v>92</v>
      </c>
      <c r="B30" s="106"/>
      <c r="C30" s="111" t="s">
        <v>791</v>
      </c>
      <c r="D30" s="111"/>
      <c r="E30" s="106" t="s">
        <v>70</v>
      </c>
      <c r="F30" s="206">
        <v>60</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x14ac:dyDescent="0.2">
      <c r="A31" s="105" t="s">
        <v>93</v>
      </c>
      <c r="B31" s="106"/>
      <c r="C31" s="111" t="s">
        <v>783</v>
      </c>
      <c r="D31" s="111"/>
      <c r="E31" s="106" t="s">
        <v>70</v>
      </c>
      <c r="F31" s="106">
        <v>860</v>
      </c>
      <c r="G31" s="37"/>
      <c r="H31" s="37"/>
      <c r="I31" s="38">
        <f t="shared" si="0"/>
        <v>0</v>
      </c>
      <c r="J31" s="37"/>
      <c r="K31" s="37"/>
      <c r="L31" s="38">
        <f t="shared" si="1"/>
        <v>0</v>
      </c>
      <c r="M31" s="38">
        <f t="shared" si="2"/>
        <v>0</v>
      </c>
      <c r="N31" s="38">
        <f t="shared" si="3"/>
        <v>0</v>
      </c>
      <c r="O31" s="38">
        <f t="shared" si="4"/>
        <v>0</v>
      </c>
      <c r="P31" s="38">
        <f t="shared" si="5"/>
        <v>0</v>
      </c>
      <c r="Q31" s="38">
        <f t="shared" si="6"/>
        <v>0</v>
      </c>
    </row>
    <row r="32" spans="1:17" x14ac:dyDescent="0.2">
      <c r="A32" s="105" t="s">
        <v>94</v>
      </c>
      <c r="B32" s="105"/>
      <c r="C32" s="111" t="s">
        <v>649</v>
      </c>
      <c r="D32" s="111"/>
      <c r="E32" s="106" t="s">
        <v>648</v>
      </c>
      <c r="F32" s="106">
        <v>20</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237" ht="25.5" x14ac:dyDescent="0.2">
      <c r="A33" s="105" t="s">
        <v>95</v>
      </c>
      <c r="B33" s="105"/>
      <c r="C33" s="111" t="s">
        <v>792</v>
      </c>
      <c r="D33" s="111"/>
      <c r="E33" s="106" t="s">
        <v>648</v>
      </c>
      <c r="F33" s="106">
        <v>20</v>
      </c>
      <c r="G33" s="37"/>
      <c r="H33" s="37"/>
      <c r="I33" s="38">
        <f t="shared" si="0"/>
        <v>0</v>
      </c>
      <c r="J33" s="37"/>
      <c r="K33" s="37"/>
      <c r="L33" s="38">
        <f t="shared" si="1"/>
        <v>0</v>
      </c>
      <c r="M33" s="38">
        <f t="shared" si="2"/>
        <v>0</v>
      </c>
      <c r="N33" s="38">
        <f t="shared" si="3"/>
        <v>0</v>
      </c>
      <c r="O33" s="38">
        <f t="shared" si="4"/>
        <v>0</v>
      </c>
      <c r="P33" s="38">
        <f t="shared" si="5"/>
        <v>0</v>
      </c>
      <c r="Q33" s="38">
        <f t="shared" si="6"/>
        <v>0</v>
      </c>
    </row>
    <row r="34" spans="1:237" ht="13.5" thickBot="1" x14ac:dyDescent="0.25">
      <c r="A34" s="108" t="s">
        <v>96</v>
      </c>
      <c r="B34" s="108"/>
      <c r="C34" s="211" t="s">
        <v>658</v>
      </c>
      <c r="D34" s="211"/>
      <c r="E34" s="109" t="s">
        <v>659</v>
      </c>
      <c r="F34" s="109">
        <v>0.86</v>
      </c>
      <c r="G34" s="77"/>
      <c r="H34" s="77"/>
      <c r="I34" s="78">
        <f t="shared" si="0"/>
        <v>0</v>
      </c>
      <c r="J34" s="77"/>
      <c r="K34" s="77"/>
      <c r="L34" s="78">
        <f t="shared" si="1"/>
        <v>0</v>
      </c>
      <c r="M34" s="78">
        <f t="shared" si="2"/>
        <v>0</v>
      </c>
      <c r="N34" s="78">
        <f t="shared" si="3"/>
        <v>0</v>
      </c>
      <c r="O34" s="78">
        <f t="shared" si="4"/>
        <v>0</v>
      </c>
      <c r="P34" s="78">
        <f t="shared" si="5"/>
        <v>0</v>
      </c>
      <c r="Q34" s="78">
        <f t="shared" si="6"/>
        <v>0</v>
      </c>
    </row>
    <row r="35" spans="1:237" x14ac:dyDescent="0.2">
      <c r="A35" s="324" t="s">
        <v>13</v>
      </c>
      <c r="B35" s="325"/>
      <c r="C35" s="325"/>
      <c r="D35" s="325"/>
      <c r="E35" s="325"/>
      <c r="F35" s="325"/>
      <c r="G35" s="325"/>
      <c r="H35" s="325"/>
      <c r="I35" s="325"/>
      <c r="J35" s="325"/>
      <c r="K35" s="325"/>
      <c r="L35" s="325"/>
      <c r="M35" s="39">
        <f>SUM(M17:M34)</f>
        <v>0</v>
      </c>
      <c r="N35" s="39">
        <f>SUM(N17:N34)</f>
        <v>0</v>
      </c>
      <c r="O35" s="39">
        <f>SUM(O17:O34)</f>
        <v>0</v>
      </c>
      <c r="P35" s="39">
        <f>SUM(P17:P34)</f>
        <v>0</v>
      </c>
      <c r="Q35" s="39">
        <f>SUM(Q17:Q34)</f>
        <v>0</v>
      </c>
      <c r="R35" s="16"/>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row>
    <row r="36" spans="1:237" ht="26.25" customHeight="1" thickBot="1" x14ac:dyDescent="0.25">
      <c r="A36" s="332" t="s">
        <v>37</v>
      </c>
      <c r="B36" s="333"/>
      <c r="C36" s="333"/>
      <c r="D36" s="333"/>
      <c r="E36" s="333"/>
      <c r="F36" s="333"/>
      <c r="G36" s="333"/>
      <c r="H36" s="333"/>
      <c r="I36" s="333"/>
      <c r="J36" s="333"/>
      <c r="K36" s="334"/>
      <c r="L36" s="40"/>
      <c r="M36" s="41"/>
      <c r="N36" s="41"/>
      <c r="O36" s="41">
        <f>ROUND(O35*L36,2)</f>
        <v>0</v>
      </c>
      <c r="P36" s="41"/>
      <c r="Q36" s="41">
        <f>O36</f>
        <v>0</v>
      </c>
      <c r="R36" s="42"/>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row>
    <row r="37" spans="1:237" ht="16.5" thickBot="1" x14ac:dyDescent="0.25">
      <c r="A37" s="326" t="s">
        <v>35</v>
      </c>
      <c r="B37" s="327"/>
      <c r="C37" s="327"/>
      <c r="D37" s="327"/>
      <c r="E37" s="327"/>
      <c r="F37" s="327"/>
      <c r="G37" s="327"/>
      <c r="H37" s="327"/>
      <c r="I37" s="327"/>
      <c r="J37" s="327"/>
      <c r="K37" s="327"/>
      <c r="L37" s="327"/>
      <c r="M37" s="115">
        <f>M35</f>
        <v>0</v>
      </c>
      <c r="N37" s="115">
        <f>N35</f>
        <v>0</v>
      </c>
      <c r="O37" s="115">
        <f>O35+O36</f>
        <v>0</v>
      </c>
      <c r="P37" s="115">
        <f>P35</f>
        <v>0</v>
      </c>
      <c r="Q37" s="116">
        <f>Q35+Q36</f>
        <v>0</v>
      </c>
      <c r="R37" s="16"/>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row>
    <row r="38" spans="1:237" ht="15" customHeight="1" x14ac:dyDescent="0.2">
      <c r="A38" s="113"/>
      <c r="B38" s="113"/>
      <c r="C38" s="113"/>
      <c r="D38" s="113"/>
      <c r="E38" s="113"/>
      <c r="F38" s="113"/>
      <c r="G38" s="113"/>
      <c r="H38" s="113"/>
      <c r="I38" s="113"/>
      <c r="J38" s="113"/>
      <c r="K38" s="113"/>
      <c r="L38" s="113"/>
      <c r="M38" s="114"/>
      <c r="N38" s="114"/>
      <c r="O38" s="114"/>
      <c r="P38" s="114"/>
      <c r="Q38" s="114"/>
      <c r="R38" s="16"/>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row>
    <row r="39" spans="1:237" ht="12.75" customHeight="1" x14ac:dyDescent="0.2">
      <c r="A39" s="113"/>
      <c r="B39" s="113"/>
      <c r="C39" s="113"/>
      <c r="D39" s="113"/>
      <c r="E39" s="113"/>
      <c r="F39" s="113"/>
      <c r="G39" s="113"/>
      <c r="H39" s="113"/>
      <c r="I39" s="113"/>
      <c r="J39" s="113"/>
      <c r="K39" s="113"/>
      <c r="L39" s="113"/>
      <c r="M39" s="113"/>
      <c r="N39" s="113"/>
      <c r="O39" s="113"/>
      <c r="P39" s="113"/>
      <c r="Q39" s="114"/>
      <c r="R39" s="16"/>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row>
    <row r="40" spans="1:237" x14ac:dyDescent="0.2">
      <c r="A40" s="117" t="s">
        <v>36</v>
      </c>
      <c r="B40" s="113"/>
      <c r="C40" s="113"/>
      <c r="D40" s="113"/>
      <c r="E40" s="113"/>
      <c r="F40" s="113"/>
      <c r="G40" s="113"/>
      <c r="H40" s="113"/>
      <c r="I40" s="113"/>
      <c r="J40" s="113"/>
      <c r="K40" s="113"/>
      <c r="L40" s="113"/>
      <c r="M40" s="114"/>
      <c r="N40" s="114"/>
      <c r="O40" s="114"/>
      <c r="P40" s="114"/>
      <c r="Q40" s="114"/>
      <c r="R40" s="16"/>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row>
    <row r="41" spans="1:237" x14ac:dyDescent="0.2">
      <c r="A41" s="44"/>
      <c r="B41" s="44"/>
      <c r="C41" s="45"/>
      <c r="D41" s="45"/>
      <c r="E41" s="46"/>
      <c r="F41" s="47"/>
      <c r="G41" s="48"/>
      <c r="H41" s="48"/>
      <c r="I41" s="48"/>
      <c r="J41" s="48"/>
      <c r="K41" s="48"/>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c r="GZ41" s="44"/>
      <c r="HA41" s="44"/>
      <c r="HB41" s="44"/>
      <c r="HC41" s="44"/>
      <c r="HD41" s="44"/>
      <c r="HE41" s="44"/>
      <c r="HF41" s="44"/>
      <c r="HG41" s="44"/>
      <c r="HH41" s="44"/>
      <c r="HI41" s="44"/>
      <c r="HJ41" s="44"/>
      <c r="HK41" s="44"/>
      <c r="HL41" s="44"/>
      <c r="HM41" s="44"/>
      <c r="HN41" s="44"/>
      <c r="HO41" s="44"/>
      <c r="HP41" s="44"/>
      <c r="HQ41" s="44"/>
      <c r="HR41" s="44"/>
      <c r="HS41" s="44"/>
      <c r="HT41" s="44"/>
      <c r="HU41" s="44"/>
      <c r="HV41" s="44"/>
      <c r="HW41" s="44"/>
      <c r="HX41" s="44"/>
      <c r="HY41" s="44"/>
      <c r="HZ41" s="44"/>
      <c r="IA41" s="44"/>
      <c r="IB41" s="44"/>
      <c r="IC41" s="44"/>
    </row>
    <row r="42" spans="1:237" x14ac:dyDescent="0.2">
      <c r="A42" s="44"/>
      <c r="B42" s="44"/>
      <c r="C42" s="8"/>
      <c r="D42" s="49" t="s">
        <v>8</v>
      </c>
      <c r="E42" s="328">
        <f>Būv.KOPTĀME_!B30</f>
        <v>0</v>
      </c>
      <c r="F42" s="329"/>
      <c r="G42" s="329"/>
      <c r="H42" s="329"/>
      <c r="I42" s="329"/>
      <c r="J42" s="329"/>
      <c r="K42" s="329"/>
      <c r="L42" s="329"/>
      <c r="M42" s="329"/>
      <c r="N42" s="329"/>
      <c r="O42" s="329"/>
      <c r="P42" s="329"/>
      <c r="Q42" s="329"/>
      <c r="R42" s="48"/>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c r="FE42" s="44"/>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c r="GD42" s="44"/>
      <c r="GE42" s="44"/>
      <c r="GF42" s="44"/>
      <c r="GG42" s="44"/>
      <c r="GH42" s="44"/>
      <c r="GI42" s="44"/>
      <c r="GJ42" s="44"/>
      <c r="GK42" s="44"/>
      <c r="GL42" s="44"/>
      <c r="GM42" s="44"/>
      <c r="GN42" s="44"/>
      <c r="GO42" s="44"/>
      <c r="GP42" s="44"/>
      <c r="GQ42" s="44"/>
      <c r="GR42" s="44"/>
      <c r="GS42" s="44"/>
      <c r="GT42" s="44"/>
      <c r="GU42" s="44"/>
      <c r="GV42" s="44"/>
      <c r="GW42" s="44"/>
      <c r="GX42" s="44"/>
      <c r="GY42" s="44"/>
      <c r="GZ42" s="44"/>
      <c r="HA42" s="44"/>
      <c r="HB42" s="44"/>
      <c r="HC42" s="44"/>
      <c r="HD42" s="44"/>
      <c r="HE42" s="44"/>
      <c r="HF42" s="44"/>
      <c r="HG42" s="44"/>
      <c r="HH42" s="44"/>
      <c r="HI42" s="44"/>
      <c r="HJ42" s="44"/>
      <c r="HK42" s="44"/>
      <c r="HL42" s="44"/>
      <c r="HM42" s="44"/>
      <c r="HN42" s="44"/>
      <c r="HO42" s="44"/>
      <c r="HP42" s="44"/>
      <c r="HQ42" s="44"/>
      <c r="HR42" s="44"/>
      <c r="HS42" s="44"/>
      <c r="HT42" s="44"/>
      <c r="HU42" s="44"/>
      <c r="HV42" s="44"/>
      <c r="HW42" s="44"/>
      <c r="HX42" s="44"/>
      <c r="HY42" s="44"/>
      <c r="HZ42" s="44"/>
      <c r="IA42" s="44"/>
      <c r="IB42" s="44"/>
      <c r="IC42" s="44"/>
    </row>
    <row r="43" spans="1:237" x14ac:dyDescent="0.2">
      <c r="A43" s="50"/>
      <c r="B43" s="50"/>
      <c r="C43" s="8"/>
      <c r="D43" s="8"/>
      <c r="E43" s="321" t="s">
        <v>9</v>
      </c>
      <c r="F43" s="321"/>
      <c r="G43" s="321"/>
      <c r="H43" s="321"/>
      <c r="I43" s="321"/>
      <c r="J43" s="321"/>
      <c r="K43" s="321"/>
      <c r="L43" s="321"/>
      <c r="M43" s="321"/>
      <c r="N43" s="321"/>
      <c r="O43" s="321"/>
      <c r="P43" s="321"/>
      <c r="Q43" s="321"/>
      <c r="R43" s="16"/>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row>
    <row r="44" spans="1:237" x14ac:dyDescent="0.2">
      <c r="A44" s="51"/>
      <c r="B44" s="51"/>
      <c r="C44" s="8"/>
      <c r="D44" s="52" t="s">
        <v>14</v>
      </c>
      <c r="E44" s="330">
        <f>Kopsav.1!C44</f>
        <v>0</v>
      </c>
      <c r="F44" s="331"/>
      <c r="G44" s="331"/>
      <c r="H44" s="331"/>
      <c r="I44" s="331"/>
      <c r="J44" s="331"/>
      <c r="K44" s="331"/>
      <c r="L44" s="331"/>
      <c r="M44" s="331"/>
      <c r="N44" s="331"/>
      <c r="O44" s="331"/>
      <c r="P44" s="331"/>
      <c r="Q44" s="331"/>
      <c r="R44" s="16"/>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row>
    <row r="45" spans="1:237" x14ac:dyDescent="0.2">
      <c r="A45" s="51"/>
      <c r="B45" s="51"/>
      <c r="C45" s="53"/>
      <c r="D45" s="53"/>
      <c r="E45" s="321" t="s">
        <v>9</v>
      </c>
      <c r="F45" s="321"/>
      <c r="G45" s="321"/>
      <c r="H45" s="321"/>
      <c r="I45" s="321"/>
      <c r="J45" s="321"/>
      <c r="K45" s="321"/>
      <c r="L45" s="321"/>
      <c r="M45" s="321"/>
      <c r="N45" s="321"/>
      <c r="O45" s="321"/>
      <c r="P45" s="321"/>
      <c r="Q45" s="321"/>
      <c r="R45" s="16"/>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row>
    <row r="46" spans="1:237" x14ac:dyDescent="0.2">
      <c r="A46" s="51"/>
      <c r="B46" s="51"/>
      <c r="C46" s="8"/>
      <c r="D46" s="52" t="s">
        <v>15</v>
      </c>
      <c r="E46" s="322"/>
      <c r="F46" s="322"/>
      <c r="G46" s="322"/>
      <c r="H46" s="322"/>
      <c r="I46" s="54"/>
      <c r="J46" s="54"/>
      <c r="K46" s="54"/>
      <c r="L46" s="55"/>
      <c r="M46" s="55"/>
      <c r="N46" s="55"/>
      <c r="O46" s="55"/>
      <c r="P46" s="55"/>
      <c r="Q46" s="55"/>
      <c r="R46" s="16"/>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row>
    <row r="47" spans="1:237" x14ac:dyDescent="0.2">
      <c r="A47" s="51"/>
      <c r="B47" s="51"/>
      <c r="C47" s="323"/>
      <c r="D47" s="323"/>
      <c r="E47" s="323"/>
      <c r="F47" s="56"/>
      <c r="G47" s="57"/>
      <c r="H47" s="57"/>
      <c r="I47" s="57"/>
      <c r="J47" s="57"/>
      <c r="K47" s="57"/>
      <c r="L47" s="58"/>
      <c r="M47" s="58"/>
      <c r="N47" s="58"/>
      <c r="O47" s="58"/>
      <c r="P47" s="55"/>
      <c r="Q47" s="55"/>
      <c r="R47" s="16"/>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row>
    <row r="48" spans="1:237" x14ac:dyDescent="0.2">
      <c r="A48" s="59"/>
      <c r="B48" s="59"/>
      <c r="C48" s="60"/>
      <c r="D48" s="60"/>
      <c r="E48" s="61"/>
      <c r="F48" s="56"/>
      <c r="G48" s="62"/>
      <c r="H48" s="63"/>
      <c r="I48" s="63"/>
      <c r="J48" s="63"/>
      <c r="K48" s="63"/>
      <c r="L48" s="64"/>
      <c r="M48" s="64"/>
      <c r="N48" s="64"/>
      <c r="O48" s="64"/>
      <c r="P48" s="65"/>
      <c r="Q48" s="65"/>
      <c r="R48" s="18"/>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row>
    <row r="49" spans="2:16" x14ac:dyDescent="0.2">
      <c r="B49" s="118"/>
      <c r="C49" s="66"/>
      <c r="D49" s="66"/>
      <c r="E49" s="67"/>
      <c r="F49" s="68"/>
      <c r="G49" s="69"/>
      <c r="H49" s="69"/>
      <c r="I49" s="70"/>
      <c r="J49" s="69"/>
      <c r="K49" s="69"/>
      <c r="L49" s="7"/>
      <c r="M49" s="7"/>
      <c r="N49" s="7"/>
      <c r="O49" s="7"/>
      <c r="P49" s="7"/>
    </row>
    <row r="50" spans="2:16" ht="15" x14ac:dyDescent="0.2">
      <c r="B50" s="118"/>
      <c r="C50" s="122"/>
      <c r="D50" s="122"/>
      <c r="E50" s="122"/>
      <c r="F50" s="122"/>
      <c r="G50" s="122"/>
      <c r="H50" s="122"/>
      <c r="I50" s="122"/>
      <c r="J50" s="122"/>
      <c r="K50" s="122"/>
      <c r="L50" s="122"/>
      <c r="M50" s="122"/>
      <c r="N50" s="119"/>
      <c r="O50" s="120"/>
      <c r="P50" s="7"/>
    </row>
    <row r="51" spans="2:16" ht="15" x14ac:dyDescent="0.2">
      <c r="B51" s="118"/>
      <c r="C51" s="122"/>
      <c r="D51" s="122"/>
      <c r="E51" s="122"/>
      <c r="F51" s="122"/>
      <c r="G51" s="122"/>
      <c r="H51" s="122"/>
      <c r="I51" s="122"/>
      <c r="J51" s="122"/>
      <c r="K51" s="122"/>
      <c r="L51" s="122"/>
      <c r="M51" s="122"/>
      <c r="N51" s="119"/>
      <c r="O51" s="120"/>
      <c r="P51" s="7"/>
    </row>
    <row r="52" spans="2:16" ht="15" x14ac:dyDescent="0.2">
      <c r="B52" s="118"/>
      <c r="C52" s="122"/>
      <c r="D52" s="122"/>
      <c r="E52" s="122"/>
      <c r="F52" s="122"/>
      <c r="G52" s="122"/>
      <c r="H52" s="122"/>
      <c r="I52" s="122"/>
      <c r="J52" s="122"/>
      <c r="K52" s="122"/>
      <c r="L52" s="122"/>
      <c r="M52" s="122"/>
      <c r="N52" s="119"/>
      <c r="O52" s="120"/>
      <c r="P52" s="7"/>
    </row>
    <row r="53" spans="2:16" ht="14.25" x14ac:dyDescent="0.2">
      <c r="B53" s="118"/>
      <c r="C53" s="123"/>
      <c r="D53" s="123"/>
      <c r="E53" s="123"/>
      <c r="F53" s="123"/>
      <c r="G53" s="123"/>
      <c r="H53" s="123"/>
      <c r="I53" s="123"/>
      <c r="J53" s="123"/>
      <c r="K53" s="123"/>
      <c r="L53" s="123"/>
      <c r="M53" s="123"/>
      <c r="N53" s="123"/>
      <c r="O53" s="121"/>
      <c r="P53" s="7"/>
    </row>
    <row r="54" spans="2:16" x14ac:dyDescent="0.2">
      <c r="B54" s="118"/>
      <c r="C54" s="66"/>
      <c r="D54" s="66"/>
      <c r="E54" s="67"/>
      <c r="F54" s="68"/>
      <c r="G54" s="69"/>
      <c r="H54" s="69"/>
      <c r="I54" s="71"/>
      <c r="J54" s="69"/>
      <c r="K54" s="69"/>
      <c r="L54" s="7"/>
      <c r="M54" s="7"/>
      <c r="N54" s="7"/>
      <c r="O54" s="7"/>
      <c r="P54" s="7"/>
    </row>
    <row r="55" spans="2:16" x14ac:dyDescent="0.2">
      <c r="B55" s="118"/>
      <c r="C55" s="66"/>
      <c r="D55" s="66"/>
      <c r="E55" s="67"/>
      <c r="F55" s="68"/>
      <c r="G55" s="69"/>
      <c r="H55" s="69"/>
      <c r="I55" s="71"/>
      <c r="J55" s="72"/>
      <c r="K55" s="72"/>
      <c r="L55" s="9"/>
      <c r="M55" s="7"/>
      <c r="N55" s="7"/>
      <c r="O55" s="7"/>
      <c r="P55" s="7"/>
    </row>
    <row r="56" spans="2:16" x14ac:dyDescent="0.2">
      <c r="C56" s="66"/>
      <c r="D56" s="66"/>
      <c r="E56" s="67"/>
      <c r="F56" s="68"/>
      <c r="G56" s="69"/>
      <c r="H56" s="69"/>
      <c r="I56" s="69"/>
      <c r="J56" s="69"/>
      <c r="K56" s="69"/>
      <c r="L56" s="7"/>
    </row>
  </sheetData>
  <sheetProtection algorithmName="SHA-512" hashValue="V6NMF3g5bZ3z+dLNten+3CtdcELC5CR4ehvjYI5I4H2JUeHVZorspOOG0ncNRFrl3Y6WEGQClmYrMUq/H/tb0Q==" saltValue="MnBekqivWUtkGuBYIidtdg==" spinCount="100000" sheet="1" formatCells="0" formatColumns="0" formatRows="0" selectLockedCells="1" sort="0" autoFilter="0" pivotTables="0"/>
  <autoFilter ref="A16:Q37"/>
  <mergeCells count="21">
    <mergeCell ref="E43:Q43"/>
    <mergeCell ref="E44:Q44"/>
    <mergeCell ref="E45:Q45"/>
    <mergeCell ref="E46:H46"/>
    <mergeCell ref="C47:E47"/>
    <mergeCell ref="E42:Q42"/>
    <mergeCell ref="A4:Q4"/>
    <mergeCell ref="A6:Q6"/>
    <mergeCell ref="O11:P11"/>
    <mergeCell ref="O12:P12"/>
    <mergeCell ref="A14:A15"/>
    <mergeCell ref="B14:B15"/>
    <mergeCell ref="C14:C15"/>
    <mergeCell ref="D14:D15"/>
    <mergeCell ref="E14:E15"/>
    <mergeCell ref="F14:F15"/>
    <mergeCell ref="G14:L14"/>
    <mergeCell ref="M14:Q14"/>
    <mergeCell ref="A35:L35"/>
    <mergeCell ref="A36:K36"/>
    <mergeCell ref="A37:L37"/>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32" max="1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47"/>
  <sheetViews>
    <sheetView view="pageBreakPreview" topLeftCell="A7"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794</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793</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Kopsav.1!A6</f>
        <v>Objekta nosaukums: „Tramvaju līnijas pieguļošās teritorijas kompleksa rekonstrukcija Liepājā." 1.kārta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795</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Q28</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237" ht="25.5" x14ac:dyDescent="0.2">
      <c r="A17" s="208" t="s">
        <v>49</v>
      </c>
      <c r="B17" s="202" t="s">
        <v>778</v>
      </c>
      <c r="C17" s="222" t="s">
        <v>172</v>
      </c>
      <c r="D17" s="220" t="s">
        <v>780</v>
      </c>
      <c r="E17" s="202"/>
      <c r="F17" s="202"/>
      <c r="G17" s="203"/>
      <c r="H17" s="203"/>
      <c r="I17" s="203"/>
      <c r="J17" s="203"/>
      <c r="K17" s="203"/>
      <c r="L17" s="203"/>
      <c r="M17" s="203"/>
      <c r="N17" s="203"/>
      <c r="O17" s="203"/>
      <c r="P17" s="203"/>
      <c r="Q17" s="203"/>
    </row>
    <row r="18" spans="1:237" ht="25.5" x14ac:dyDescent="0.2">
      <c r="A18" s="105" t="s">
        <v>67</v>
      </c>
      <c r="B18" s="106"/>
      <c r="C18" s="111" t="s">
        <v>796</v>
      </c>
      <c r="D18" s="111"/>
      <c r="E18" s="106" t="s">
        <v>81</v>
      </c>
      <c r="F18" s="106">
        <v>3</v>
      </c>
      <c r="G18" s="37"/>
      <c r="H18" s="37"/>
      <c r="I18" s="38">
        <f t="shared" ref="I18:I25" si="0">ROUND(G18*H18,2)</f>
        <v>0</v>
      </c>
      <c r="J18" s="37"/>
      <c r="K18" s="37"/>
      <c r="L18" s="38">
        <f t="shared" ref="L18:L25" si="1">I18+J18+K18</f>
        <v>0</v>
      </c>
      <c r="M18" s="38">
        <f t="shared" ref="M18:M25" si="2">ROUND(F18*G18,2)</f>
        <v>0</v>
      </c>
      <c r="N18" s="38">
        <f t="shared" ref="N18:N25" si="3">ROUND(F18*I18,2)</f>
        <v>0</v>
      </c>
      <c r="O18" s="38">
        <f t="shared" ref="O18:O25" si="4">ROUND(F18*J18,2)</f>
        <v>0</v>
      </c>
      <c r="P18" s="38">
        <f t="shared" ref="P18:P25" si="5">ROUND(F18*K18,2)</f>
        <v>0</v>
      </c>
      <c r="Q18" s="38">
        <f t="shared" ref="Q18:Q25" si="6">N18+O18+P18</f>
        <v>0</v>
      </c>
    </row>
    <row r="19" spans="1:237" x14ac:dyDescent="0.2">
      <c r="A19" s="105" t="s">
        <v>69</v>
      </c>
      <c r="B19" s="106"/>
      <c r="C19" s="111" t="s">
        <v>797</v>
      </c>
      <c r="D19" s="111"/>
      <c r="E19" s="106" t="s">
        <v>107</v>
      </c>
      <c r="F19" s="106">
        <v>15</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237" ht="25.5" x14ac:dyDescent="0.2">
      <c r="A20" s="105" t="s">
        <v>71</v>
      </c>
      <c r="B20" s="106"/>
      <c r="C20" s="111" t="s">
        <v>798</v>
      </c>
      <c r="D20" s="111"/>
      <c r="E20" s="106" t="s">
        <v>81</v>
      </c>
      <c r="F20" s="106">
        <v>9</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237" ht="25.5" x14ac:dyDescent="0.2">
      <c r="A21" s="105" t="s">
        <v>108</v>
      </c>
      <c r="B21" s="106"/>
      <c r="C21" s="111" t="s">
        <v>799</v>
      </c>
      <c r="D21" s="111"/>
      <c r="E21" s="106" t="s">
        <v>81</v>
      </c>
      <c r="F21" s="106">
        <v>6</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237" x14ac:dyDescent="0.2">
      <c r="A22" s="105" t="s">
        <v>109</v>
      </c>
      <c r="B22" s="106"/>
      <c r="C22" s="111" t="s">
        <v>800</v>
      </c>
      <c r="D22" s="111"/>
      <c r="E22" s="106" t="s">
        <v>81</v>
      </c>
      <c r="F22" s="106">
        <v>30</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237" ht="25.5" x14ac:dyDescent="0.2">
      <c r="A23" s="208" t="s">
        <v>50</v>
      </c>
      <c r="B23" s="202" t="s">
        <v>778</v>
      </c>
      <c r="C23" s="222" t="s">
        <v>801</v>
      </c>
      <c r="D23" s="220" t="s">
        <v>780</v>
      </c>
      <c r="E23" s="202"/>
      <c r="F23" s="202"/>
      <c r="G23" s="203"/>
      <c r="H23" s="203"/>
      <c r="I23" s="203"/>
      <c r="J23" s="203"/>
      <c r="K23" s="203"/>
      <c r="L23" s="203"/>
      <c r="M23" s="203"/>
      <c r="N23" s="203"/>
      <c r="O23" s="203"/>
      <c r="P23" s="203"/>
      <c r="Q23" s="203"/>
    </row>
    <row r="24" spans="1:237" x14ac:dyDescent="0.2">
      <c r="A24" s="105" t="s">
        <v>72</v>
      </c>
      <c r="B24" s="106"/>
      <c r="C24" s="111" t="s">
        <v>802</v>
      </c>
      <c r="D24" s="111"/>
      <c r="E24" s="106" t="s">
        <v>107</v>
      </c>
      <c r="F24" s="106">
        <v>15</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237" ht="13.5" thickBot="1" x14ac:dyDescent="0.25">
      <c r="A25" s="108" t="s">
        <v>75</v>
      </c>
      <c r="B25" s="109"/>
      <c r="C25" s="112" t="s">
        <v>803</v>
      </c>
      <c r="D25" s="112"/>
      <c r="E25" s="109" t="s">
        <v>70</v>
      </c>
      <c r="F25" s="109">
        <v>9</v>
      </c>
      <c r="G25" s="77"/>
      <c r="H25" s="77"/>
      <c r="I25" s="78">
        <f t="shared" si="0"/>
        <v>0</v>
      </c>
      <c r="J25" s="77"/>
      <c r="K25" s="77"/>
      <c r="L25" s="78">
        <f t="shared" si="1"/>
        <v>0</v>
      </c>
      <c r="M25" s="78">
        <f t="shared" si="2"/>
        <v>0</v>
      </c>
      <c r="N25" s="78">
        <f t="shared" si="3"/>
        <v>0</v>
      </c>
      <c r="O25" s="78">
        <f t="shared" si="4"/>
        <v>0</v>
      </c>
      <c r="P25" s="78">
        <f t="shared" si="5"/>
        <v>0</v>
      </c>
      <c r="Q25" s="78">
        <f t="shared" si="6"/>
        <v>0</v>
      </c>
    </row>
    <row r="26" spans="1:237" x14ac:dyDescent="0.2">
      <c r="A26" s="324" t="s">
        <v>13</v>
      </c>
      <c r="B26" s="325"/>
      <c r="C26" s="325"/>
      <c r="D26" s="325"/>
      <c r="E26" s="325"/>
      <c r="F26" s="325"/>
      <c r="G26" s="325"/>
      <c r="H26" s="325"/>
      <c r="I26" s="325"/>
      <c r="J26" s="325"/>
      <c r="K26" s="325"/>
      <c r="L26" s="325"/>
      <c r="M26" s="39">
        <f>SUM(M17:M25)</f>
        <v>0</v>
      </c>
      <c r="N26" s="39">
        <f>SUM(N17:N25)</f>
        <v>0</v>
      </c>
      <c r="O26" s="39">
        <f>SUM(O17:O25)</f>
        <v>0</v>
      </c>
      <c r="P26" s="39">
        <f>SUM(P17:P25)</f>
        <v>0</v>
      </c>
      <c r="Q26" s="39">
        <f>SUM(Q17:Q25)</f>
        <v>0</v>
      </c>
      <c r="R26" s="16"/>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row>
    <row r="27" spans="1:237" ht="26.25" customHeight="1" thickBot="1" x14ac:dyDescent="0.25">
      <c r="A27" s="332" t="s">
        <v>37</v>
      </c>
      <c r="B27" s="333"/>
      <c r="C27" s="333"/>
      <c r="D27" s="333"/>
      <c r="E27" s="333"/>
      <c r="F27" s="333"/>
      <c r="G27" s="333"/>
      <c r="H27" s="333"/>
      <c r="I27" s="333"/>
      <c r="J27" s="333"/>
      <c r="K27" s="334"/>
      <c r="L27" s="40"/>
      <c r="M27" s="41"/>
      <c r="N27" s="41"/>
      <c r="O27" s="41">
        <f>ROUND(O26*L27,2)</f>
        <v>0</v>
      </c>
      <c r="P27" s="41"/>
      <c r="Q27" s="41">
        <f>O27</f>
        <v>0</v>
      </c>
      <c r="R27" s="42"/>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row>
    <row r="28" spans="1:237" ht="16.5" thickBot="1" x14ac:dyDescent="0.25">
      <c r="A28" s="326" t="s">
        <v>35</v>
      </c>
      <c r="B28" s="327"/>
      <c r="C28" s="327"/>
      <c r="D28" s="327"/>
      <c r="E28" s="327"/>
      <c r="F28" s="327"/>
      <c r="G28" s="327"/>
      <c r="H28" s="327"/>
      <c r="I28" s="327"/>
      <c r="J28" s="327"/>
      <c r="K28" s="327"/>
      <c r="L28" s="327"/>
      <c r="M28" s="115">
        <f>M26</f>
        <v>0</v>
      </c>
      <c r="N28" s="115">
        <f>N26</f>
        <v>0</v>
      </c>
      <c r="O28" s="115">
        <f>O26+O27</f>
        <v>0</v>
      </c>
      <c r="P28" s="115">
        <f>P26</f>
        <v>0</v>
      </c>
      <c r="Q28" s="116">
        <f>Q26+Q27</f>
        <v>0</v>
      </c>
      <c r="R28" s="16"/>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row>
    <row r="29" spans="1:237" ht="15" customHeight="1" x14ac:dyDescent="0.2">
      <c r="A29" s="113"/>
      <c r="B29" s="113"/>
      <c r="C29" s="113"/>
      <c r="D29" s="113"/>
      <c r="E29" s="113"/>
      <c r="F29" s="113"/>
      <c r="G29" s="113"/>
      <c r="H29" s="113"/>
      <c r="I29" s="113"/>
      <c r="J29" s="113"/>
      <c r="K29" s="113"/>
      <c r="L29" s="113"/>
      <c r="M29" s="114"/>
      <c r="N29" s="114"/>
      <c r="O29" s="114"/>
      <c r="P29" s="114"/>
      <c r="Q29" s="114"/>
      <c r="R29" s="16"/>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row>
    <row r="30" spans="1:237" ht="12.75" customHeight="1" x14ac:dyDescent="0.2">
      <c r="A30" s="113"/>
      <c r="B30" s="113"/>
      <c r="C30" s="113"/>
      <c r="D30" s="113"/>
      <c r="E30" s="113"/>
      <c r="F30" s="113"/>
      <c r="G30" s="113"/>
      <c r="H30" s="113"/>
      <c r="I30" s="113"/>
      <c r="J30" s="113"/>
      <c r="K30" s="113"/>
      <c r="L30" s="113"/>
      <c r="M30" s="113"/>
      <c r="N30" s="113"/>
      <c r="O30" s="113"/>
      <c r="P30" s="113"/>
      <c r="Q30" s="114"/>
      <c r="R30" s="16"/>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row>
    <row r="31" spans="1:237" x14ac:dyDescent="0.2">
      <c r="A31" s="117" t="s">
        <v>36</v>
      </c>
      <c r="B31" s="113"/>
      <c r="C31" s="113"/>
      <c r="D31" s="113"/>
      <c r="E31" s="113"/>
      <c r="F31" s="113"/>
      <c r="G31" s="113"/>
      <c r="H31" s="113"/>
      <c r="I31" s="113"/>
      <c r="J31" s="113"/>
      <c r="K31" s="113"/>
      <c r="L31" s="113"/>
      <c r="M31" s="114"/>
      <c r="N31" s="114"/>
      <c r="O31" s="114"/>
      <c r="P31" s="114"/>
      <c r="Q31" s="114"/>
      <c r="R31" s="16"/>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row>
    <row r="32" spans="1:237" x14ac:dyDescent="0.2">
      <c r="A32" s="44"/>
      <c r="B32" s="44"/>
      <c r="C32" s="45"/>
      <c r="D32" s="45"/>
      <c r="E32" s="46"/>
      <c r="F32" s="47"/>
      <c r="G32" s="48"/>
      <c r="H32" s="48"/>
      <c r="I32" s="48"/>
      <c r="J32" s="48"/>
      <c r="K32" s="48"/>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4"/>
      <c r="HL32" s="44"/>
      <c r="HM32" s="44"/>
      <c r="HN32" s="44"/>
      <c r="HO32" s="44"/>
      <c r="HP32" s="44"/>
      <c r="HQ32" s="44"/>
      <c r="HR32" s="44"/>
      <c r="HS32" s="44"/>
      <c r="HT32" s="44"/>
      <c r="HU32" s="44"/>
      <c r="HV32" s="44"/>
      <c r="HW32" s="44"/>
      <c r="HX32" s="44"/>
      <c r="HY32" s="44"/>
      <c r="HZ32" s="44"/>
      <c r="IA32" s="44"/>
      <c r="IB32" s="44"/>
      <c r="IC32" s="44"/>
    </row>
    <row r="33" spans="1:237" x14ac:dyDescent="0.2">
      <c r="A33" s="44"/>
      <c r="B33" s="44"/>
      <c r="C33" s="8"/>
      <c r="D33" s="49" t="s">
        <v>8</v>
      </c>
      <c r="E33" s="328">
        <f>Būv.KOPTĀME_!B30</f>
        <v>0</v>
      </c>
      <c r="F33" s="329"/>
      <c r="G33" s="329"/>
      <c r="H33" s="329"/>
      <c r="I33" s="329"/>
      <c r="J33" s="329"/>
      <c r="K33" s="329"/>
      <c r="L33" s="329"/>
      <c r="M33" s="329"/>
      <c r="N33" s="329"/>
      <c r="O33" s="329"/>
      <c r="P33" s="329"/>
      <c r="Q33" s="329"/>
      <c r="R33" s="48"/>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c r="EU33" s="44"/>
      <c r="EV33" s="44"/>
      <c r="EW33" s="44"/>
      <c r="EX33" s="44"/>
      <c r="EY33" s="44"/>
      <c r="EZ33" s="44"/>
      <c r="FA33" s="44"/>
      <c r="FB33" s="44"/>
      <c r="FC33" s="44"/>
      <c r="FD33" s="44"/>
      <c r="FE33" s="44"/>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c r="GM33" s="44"/>
      <c r="GN33" s="44"/>
      <c r="GO33" s="44"/>
      <c r="GP33" s="44"/>
      <c r="GQ33" s="44"/>
      <c r="GR33" s="44"/>
      <c r="GS33" s="44"/>
      <c r="GT33" s="44"/>
      <c r="GU33" s="44"/>
      <c r="GV33" s="44"/>
      <c r="GW33" s="44"/>
      <c r="GX33" s="44"/>
      <c r="GY33" s="44"/>
      <c r="GZ33" s="44"/>
      <c r="HA33" s="44"/>
      <c r="HB33" s="44"/>
      <c r="HC33" s="44"/>
      <c r="HD33" s="44"/>
      <c r="HE33" s="44"/>
      <c r="HF33" s="44"/>
      <c r="HG33" s="44"/>
      <c r="HH33" s="44"/>
      <c r="HI33" s="44"/>
      <c r="HJ33" s="44"/>
      <c r="HK33" s="44"/>
      <c r="HL33" s="44"/>
      <c r="HM33" s="44"/>
      <c r="HN33" s="44"/>
      <c r="HO33" s="44"/>
      <c r="HP33" s="44"/>
      <c r="HQ33" s="44"/>
      <c r="HR33" s="44"/>
      <c r="HS33" s="44"/>
      <c r="HT33" s="44"/>
      <c r="HU33" s="44"/>
      <c r="HV33" s="44"/>
      <c r="HW33" s="44"/>
      <c r="HX33" s="44"/>
      <c r="HY33" s="44"/>
      <c r="HZ33" s="44"/>
      <c r="IA33" s="44"/>
      <c r="IB33" s="44"/>
      <c r="IC33" s="44"/>
    </row>
    <row r="34" spans="1:237" x14ac:dyDescent="0.2">
      <c r="A34" s="50"/>
      <c r="B34" s="50"/>
      <c r="C34" s="8"/>
      <c r="D34" s="8"/>
      <c r="E34" s="321" t="s">
        <v>9</v>
      </c>
      <c r="F34" s="321"/>
      <c r="G34" s="321"/>
      <c r="H34" s="321"/>
      <c r="I34" s="321"/>
      <c r="J34" s="321"/>
      <c r="K34" s="321"/>
      <c r="L34" s="321"/>
      <c r="M34" s="321"/>
      <c r="N34" s="321"/>
      <c r="O34" s="321"/>
      <c r="P34" s="321"/>
      <c r="Q34" s="321"/>
      <c r="R34" s="16"/>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row>
    <row r="35" spans="1:237" x14ac:dyDescent="0.2">
      <c r="A35" s="51"/>
      <c r="B35" s="51"/>
      <c r="C35" s="8"/>
      <c r="D35" s="52" t="s">
        <v>14</v>
      </c>
      <c r="E35" s="330">
        <f>Kopsav.1!C44</f>
        <v>0</v>
      </c>
      <c r="F35" s="331"/>
      <c r="G35" s="331"/>
      <c r="H35" s="331"/>
      <c r="I35" s="331"/>
      <c r="J35" s="331"/>
      <c r="K35" s="331"/>
      <c r="L35" s="331"/>
      <c r="M35" s="331"/>
      <c r="N35" s="331"/>
      <c r="O35" s="331"/>
      <c r="P35" s="331"/>
      <c r="Q35" s="331"/>
      <c r="R35" s="16"/>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row>
    <row r="36" spans="1:237" x14ac:dyDescent="0.2">
      <c r="A36" s="51"/>
      <c r="B36" s="51"/>
      <c r="C36" s="53"/>
      <c r="D36" s="53"/>
      <c r="E36" s="321" t="s">
        <v>9</v>
      </c>
      <c r="F36" s="321"/>
      <c r="G36" s="321"/>
      <c r="H36" s="321"/>
      <c r="I36" s="321"/>
      <c r="J36" s="321"/>
      <c r="K36" s="321"/>
      <c r="L36" s="321"/>
      <c r="M36" s="321"/>
      <c r="N36" s="321"/>
      <c r="O36" s="321"/>
      <c r="P36" s="321"/>
      <c r="Q36" s="321"/>
      <c r="R36" s="16"/>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row>
    <row r="37" spans="1:237" x14ac:dyDescent="0.2">
      <c r="A37" s="51"/>
      <c r="B37" s="51"/>
      <c r="C37" s="8"/>
      <c r="D37" s="52" t="s">
        <v>15</v>
      </c>
      <c r="E37" s="322"/>
      <c r="F37" s="322"/>
      <c r="G37" s="322"/>
      <c r="H37" s="322"/>
      <c r="I37" s="54"/>
      <c r="J37" s="54"/>
      <c r="K37" s="54"/>
      <c r="L37" s="55"/>
      <c r="M37" s="55"/>
      <c r="N37" s="55"/>
      <c r="O37" s="55"/>
      <c r="P37" s="55"/>
      <c r="Q37" s="55"/>
      <c r="R37" s="16"/>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row>
    <row r="38" spans="1:237" x14ac:dyDescent="0.2">
      <c r="A38" s="51"/>
      <c r="B38" s="51"/>
      <c r="C38" s="323"/>
      <c r="D38" s="323"/>
      <c r="E38" s="323"/>
      <c r="F38" s="56"/>
      <c r="G38" s="57"/>
      <c r="H38" s="57"/>
      <c r="I38" s="57"/>
      <c r="J38" s="57"/>
      <c r="K38" s="57"/>
      <c r="L38" s="58"/>
      <c r="M38" s="58"/>
      <c r="N38" s="58"/>
      <c r="O38" s="58"/>
      <c r="P38" s="55"/>
      <c r="Q38" s="55"/>
      <c r="R38" s="16"/>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row>
    <row r="39" spans="1:237" x14ac:dyDescent="0.2">
      <c r="A39" s="59"/>
      <c r="B39" s="59"/>
      <c r="C39" s="60"/>
      <c r="D39" s="60"/>
      <c r="E39" s="61"/>
      <c r="F39" s="56"/>
      <c r="G39" s="62"/>
      <c r="H39" s="63"/>
      <c r="I39" s="63"/>
      <c r="J39" s="63"/>
      <c r="K39" s="63"/>
      <c r="L39" s="64"/>
      <c r="M39" s="64"/>
      <c r="N39" s="64"/>
      <c r="O39" s="64"/>
      <c r="P39" s="65"/>
      <c r="Q39" s="65"/>
      <c r="R39" s="18"/>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row>
    <row r="40" spans="1:237" x14ac:dyDescent="0.2">
      <c r="B40" s="118"/>
      <c r="C40" s="66"/>
      <c r="D40" s="66"/>
      <c r="E40" s="67"/>
      <c r="F40" s="68"/>
      <c r="G40" s="69"/>
      <c r="H40" s="69"/>
      <c r="I40" s="70"/>
      <c r="J40" s="69"/>
      <c r="K40" s="69"/>
      <c r="L40" s="7"/>
      <c r="M40" s="7"/>
      <c r="N40" s="7"/>
      <c r="O40" s="7"/>
      <c r="P40" s="7"/>
    </row>
    <row r="41" spans="1:237" ht="15" x14ac:dyDescent="0.2">
      <c r="B41" s="118"/>
      <c r="C41" s="122"/>
      <c r="D41" s="122"/>
      <c r="E41" s="122"/>
      <c r="F41" s="122"/>
      <c r="G41" s="122"/>
      <c r="H41" s="122"/>
      <c r="I41" s="122"/>
      <c r="J41" s="122"/>
      <c r="K41" s="122"/>
      <c r="L41" s="122"/>
      <c r="M41" s="122"/>
      <c r="N41" s="119"/>
      <c r="O41" s="120"/>
      <c r="P41" s="7"/>
    </row>
    <row r="42" spans="1:237" ht="15" x14ac:dyDescent="0.2">
      <c r="B42" s="118"/>
      <c r="C42" s="122"/>
      <c r="D42" s="122"/>
      <c r="E42" s="122"/>
      <c r="F42" s="122"/>
      <c r="G42" s="122"/>
      <c r="H42" s="122"/>
      <c r="I42" s="122"/>
      <c r="J42" s="122"/>
      <c r="K42" s="122"/>
      <c r="L42" s="122"/>
      <c r="M42" s="122"/>
      <c r="N42" s="119"/>
      <c r="O42" s="120"/>
      <c r="P42" s="7"/>
    </row>
    <row r="43" spans="1:237" ht="15" x14ac:dyDescent="0.2">
      <c r="B43" s="118"/>
      <c r="C43" s="122"/>
      <c r="D43" s="122"/>
      <c r="E43" s="122"/>
      <c r="F43" s="122"/>
      <c r="G43" s="122"/>
      <c r="H43" s="122"/>
      <c r="I43" s="122"/>
      <c r="J43" s="122"/>
      <c r="K43" s="122"/>
      <c r="L43" s="122"/>
      <c r="M43" s="122"/>
      <c r="N43" s="119"/>
      <c r="O43" s="120"/>
      <c r="P43" s="7"/>
    </row>
    <row r="44" spans="1:237" ht="14.25" x14ac:dyDescent="0.2">
      <c r="B44" s="118"/>
      <c r="C44" s="123"/>
      <c r="D44" s="123"/>
      <c r="E44" s="123"/>
      <c r="F44" s="123"/>
      <c r="G44" s="123"/>
      <c r="H44" s="123"/>
      <c r="I44" s="123"/>
      <c r="J44" s="123"/>
      <c r="K44" s="123"/>
      <c r="L44" s="123"/>
      <c r="M44" s="123"/>
      <c r="N44" s="123"/>
      <c r="O44" s="121"/>
      <c r="P44" s="7"/>
    </row>
    <row r="45" spans="1:237" x14ac:dyDescent="0.2">
      <c r="B45" s="118"/>
      <c r="C45" s="66"/>
      <c r="D45" s="66"/>
      <c r="E45" s="67"/>
      <c r="F45" s="68"/>
      <c r="G45" s="69"/>
      <c r="H45" s="69"/>
      <c r="I45" s="71"/>
      <c r="J45" s="69"/>
      <c r="K45" s="69"/>
      <c r="L45" s="7"/>
      <c r="M45" s="7"/>
      <c r="N45" s="7"/>
      <c r="O45" s="7"/>
      <c r="P45" s="7"/>
    </row>
    <row r="46" spans="1:237" x14ac:dyDescent="0.2">
      <c r="B46" s="118"/>
      <c r="C46" s="66"/>
      <c r="D46" s="66"/>
      <c r="E46" s="67"/>
      <c r="F46" s="68"/>
      <c r="G46" s="69"/>
      <c r="H46" s="69"/>
      <c r="I46" s="71"/>
      <c r="J46" s="72"/>
      <c r="K46" s="72"/>
      <c r="L46" s="9"/>
      <c r="M46" s="7"/>
      <c r="N46" s="7"/>
      <c r="O46" s="7"/>
      <c r="P46" s="7"/>
    </row>
    <row r="47" spans="1:237" x14ac:dyDescent="0.2">
      <c r="C47" s="66"/>
      <c r="D47" s="66"/>
      <c r="E47" s="67"/>
      <c r="F47" s="68"/>
      <c r="G47" s="69"/>
      <c r="H47" s="69"/>
      <c r="I47" s="69"/>
      <c r="J47" s="69"/>
      <c r="K47" s="69"/>
      <c r="L47" s="7"/>
    </row>
  </sheetData>
  <sheetProtection algorithmName="SHA-512" hashValue="T90GPVSMRba01+XrXyiwW/pzK90Dox4djsNfCYwmNCasV0+PoHFUV0b4B6PZX/IwipKoIwRFYWk92ox2Qrg/BQ==" saltValue="FpNt5He1yO7FeEfoO7DWdA==" spinCount="100000" sheet="1" formatCells="0" formatColumns="0" formatRows="0" selectLockedCells="1" sort="0" autoFilter="0" pivotTables="0"/>
  <autoFilter ref="A16:Q28"/>
  <mergeCells count="21">
    <mergeCell ref="E34:Q34"/>
    <mergeCell ref="E35:Q35"/>
    <mergeCell ref="E36:Q36"/>
    <mergeCell ref="E37:H37"/>
    <mergeCell ref="C38:E38"/>
    <mergeCell ref="E33:Q33"/>
    <mergeCell ref="A4:Q4"/>
    <mergeCell ref="A6:Q6"/>
    <mergeCell ref="O11:P11"/>
    <mergeCell ref="O12:P12"/>
    <mergeCell ref="A14:A15"/>
    <mergeCell ref="B14:B15"/>
    <mergeCell ref="C14:C15"/>
    <mergeCell ref="D14:D15"/>
    <mergeCell ref="E14:E15"/>
    <mergeCell ref="F14:F15"/>
    <mergeCell ref="G14:L14"/>
    <mergeCell ref="M14:Q14"/>
    <mergeCell ref="A26:L26"/>
    <mergeCell ref="A27:K27"/>
    <mergeCell ref="A28:L28"/>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48"/>
  <sheetViews>
    <sheetView view="pageBreakPreview"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804</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805</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Kopsav.1!A6</f>
        <v>Objekta nosaukums: „Tramvaju līnijas pieguļošās teritorijas kompleksa rekonstrukcija Liepājā." 1.kārta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806</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Q29</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237" ht="25.5" x14ac:dyDescent="0.2">
      <c r="A17" s="208" t="s">
        <v>49</v>
      </c>
      <c r="B17" s="202" t="s">
        <v>778</v>
      </c>
      <c r="C17" s="222" t="s">
        <v>172</v>
      </c>
      <c r="D17" s="220" t="s">
        <v>780</v>
      </c>
      <c r="E17" s="202"/>
      <c r="F17" s="202"/>
      <c r="G17" s="203"/>
      <c r="H17" s="203"/>
      <c r="I17" s="203"/>
      <c r="J17" s="203"/>
      <c r="K17" s="203"/>
      <c r="L17" s="203"/>
      <c r="M17" s="203"/>
      <c r="N17" s="203"/>
      <c r="O17" s="203"/>
      <c r="P17" s="203"/>
      <c r="Q17" s="203"/>
    </row>
    <row r="18" spans="1:237" ht="25.5" x14ac:dyDescent="0.2">
      <c r="A18" s="105" t="s">
        <v>67</v>
      </c>
      <c r="B18" s="106"/>
      <c r="C18" s="111" t="s">
        <v>796</v>
      </c>
      <c r="D18" s="111"/>
      <c r="E18" s="106" t="s">
        <v>81</v>
      </c>
      <c r="F18" s="106">
        <v>20</v>
      </c>
      <c r="G18" s="37"/>
      <c r="H18" s="37"/>
      <c r="I18" s="38">
        <f t="shared" ref="I18:I26" si="0">ROUND(G18*H18,2)</f>
        <v>0</v>
      </c>
      <c r="J18" s="37"/>
      <c r="K18" s="37"/>
      <c r="L18" s="38">
        <f t="shared" ref="L18:L26" si="1">I18+J18+K18</f>
        <v>0</v>
      </c>
      <c r="M18" s="38">
        <f t="shared" ref="M18:M26" si="2">ROUND(F18*G18,2)</f>
        <v>0</v>
      </c>
      <c r="N18" s="38">
        <f t="shared" ref="N18:N26" si="3">ROUND(F18*I18,2)</f>
        <v>0</v>
      </c>
      <c r="O18" s="38">
        <f t="shared" ref="O18:O26" si="4">ROUND(F18*J18,2)</f>
        <v>0</v>
      </c>
      <c r="P18" s="38">
        <f t="shared" ref="P18:P26" si="5">ROUND(F18*K18,2)</f>
        <v>0</v>
      </c>
      <c r="Q18" s="38">
        <f t="shared" ref="Q18:Q26" si="6">N18+O18+P18</f>
        <v>0</v>
      </c>
    </row>
    <row r="19" spans="1:237" x14ac:dyDescent="0.2">
      <c r="A19" s="105" t="s">
        <v>69</v>
      </c>
      <c r="B19" s="106"/>
      <c r="C19" s="111" t="s">
        <v>797</v>
      </c>
      <c r="D19" s="111"/>
      <c r="E19" s="106" t="s">
        <v>107</v>
      </c>
      <c r="F19" s="106">
        <v>2</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237" x14ac:dyDescent="0.2">
      <c r="A20" s="105" t="s">
        <v>71</v>
      </c>
      <c r="B20" s="106"/>
      <c r="C20" s="111" t="s">
        <v>807</v>
      </c>
      <c r="D20" s="111"/>
      <c r="E20" s="106" t="s">
        <v>81</v>
      </c>
      <c r="F20" s="106">
        <v>1</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237" x14ac:dyDescent="0.2">
      <c r="A21" s="105" t="s">
        <v>108</v>
      </c>
      <c r="B21" s="106"/>
      <c r="C21" s="111" t="s">
        <v>808</v>
      </c>
      <c r="D21" s="111"/>
      <c r="E21" s="106" t="s">
        <v>81</v>
      </c>
      <c r="F21" s="106">
        <v>1</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237" x14ac:dyDescent="0.2">
      <c r="A22" s="105" t="s">
        <v>109</v>
      </c>
      <c r="B22" s="106"/>
      <c r="C22" s="111" t="s">
        <v>800</v>
      </c>
      <c r="D22" s="111"/>
      <c r="E22" s="106" t="s">
        <v>81</v>
      </c>
      <c r="F22" s="106">
        <v>4</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237" x14ac:dyDescent="0.2">
      <c r="A23" s="105" t="s">
        <v>110</v>
      </c>
      <c r="B23" s="106"/>
      <c r="C23" s="111" t="s">
        <v>809</v>
      </c>
      <c r="D23" s="111"/>
      <c r="E23" s="106" t="s">
        <v>70</v>
      </c>
      <c r="F23" s="206">
        <v>60</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237" ht="25.5" x14ac:dyDescent="0.2">
      <c r="A24" s="208" t="s">
        <v>50</v>
      </c>
      <c r="B24" s="202" t="s">
        <v>778</v>
      </c>
      <c r="C24" s="222" t="s">
        <v>801</v>
      </c>
      <c r="D24" s="220" t="s">
        <v>780</v>
      </c>
      <c r="E24" s="202"/>
      <c r="F24" s="202"/>
      <c r="G24" s="203"/>
      <c r="H24" s="203"/>
      <c r="I24" s="203"/>
      <c r="J24" s="203"/>
      <c r="K24" s="203"/>
      <c r="L24" s="203"/>
      <c r="M24" s="203"/>
      <c r="N24" s="203"/>
      <c r="O24" s="203"/>
      <c r="P24" s="203"/>
      <c r="Q24" s="203"/>
    </row>
    <row r="25" spans="1:237" x14ac:dyDescent="0.2">
      <c r="A25" s="105" t="s">
        <v>72</v>
      </c>
      <c r="B25" s="106"/>
      <c r="C25" s="111" t="s">
        <v>802</v>
      </c>
      <c r="D25" s="111"/>
      <c r="E25" s="106" t="s">
        <v>107</v>
      </c>
      <c r="F25" s="106">
        <v>2</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237" ht="13.5" thickBot="1" x14ac:dyDescent="0.25">
      <c r="A26" s="108" t="s">
        <v>75</v>
      </c>
      <c r="B26" s="109"/>
      <c r="C26" s="112" t="s">
        <v>803</v>
      </c>
      <c r="D26" s="112"/>
      <c r="E26" s="109" t="s">
        <v>70</v>
      </c>
      <c r="F26" s="109">
        <v>60</v>
      </c>
      <c r="G26" s="77"/>
      <c r="H26" s="77"/>
      <c r="I26" s="78">
        <f t="shared" si="0"/>
        <v>0</v>
      </c>
      <c r="J26" s="77"/>
      <c r="K26" s="77"/>
      <c r="L26" s="78">
        <f t="shared" si="1"/>
        <v>0</v>
      </c>
      <c r="M26" s="78">
        <f t="shared" si="2"/>
        <v>0</v>
      </c>
      <c r="N26" s="78">
        <f t="shared" si="3"/>
        <v>0</v>
      </c>
      <c r="O26" s="78">
        <f t="shared" si="4"/>
        <v>0</v>
      </c>
      <c r="P26" s="78">
        <f t="shared" si="5"/>
        <v>0</v>
      </c>
      <c r="Q26" s="78">
        <f t="shared" si="6"/>
        <v>0</v>
      </c>
    </row>
    <row r="27" spans="1:237" x14ac:dyDescent="0.2">
      <c r="A27" s="324" t="s">
        <v>13</v>
      </c>
      <c r="B27" s="325"/>
      <c r="C27" s="325"/>
      <c r="D27" s="325"/>
      <c r="E27" s="325"/>
      <c r="F27" s="325"/>
      <c r="G27" s="325"/>
      <c r="H27" s="325"/>
      <c r="I27" s="325"/>
      <c r="J27" s="325"/>
      <c r="K27" s="325"/>
      <c r="L27" s="325"/>
      <c r="M27" s="39">
        <f>SUM(M17:M26)</f>
        <v>0</v>
      </c>
      <c r="N27" s="39">
        <f>SUM(N17:N26)</f>
        <v>0</v>
      </c>
      <c r="O27" s="39">
        <f>SUM(O17:O26)</f>
        <v>0</v>
      </c>
      <c r="P27" s="39">
        <f>SUM(P17:P26)</f>
        <v>0</v>
      </c>
      <c r="Q27" s="39">
        <f>SUM(Q17:Q26)</f>
        <v>0</v>
      </c>
      <c r="R27" s="16"/>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row>
    <row r="28" spans="1:237" ht="26.25" customHeight="1" thickBot="1" x14ac:dyDescent="0.25">
      <c r="A28" s="332" t="s">
        <v>37</v>
      </c>
      <c r="B28" s="333"/>
      <c r="C28" s="333"/>
      <c r="D28" s="333"/>
      <c r="E28" s="333"/>
      <c r="F28" s="333"/>
      <c r="G28" s="333"/>
      <c r="H28" s="333"/>
      <c r="I28" s="333"/>
      <c r="J28" s="333"/>
      <c r="K28" s="334"/>
      <c r="L28" s="40"/>
      <c r="M28" s="41"/>
      <c r="N28" s="41"/>
      <c r="O28" s="41">
        <f>ROUND(O27*L28,2)</f>
        <v>0</v>
      </c>
      <c r="P28" s="41"/>
      <c r="Q28" s="41">
        <f>O28</f>
        <v>0</v>
      </c>
      <c r="R28" s="42"/>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row>
    <row r="29" spans="1:237" ht="16.5" thickBot="1" x14ac:dyDescent="0.25">
      <c r="A29" s="326" t="s">
        <v>35</v>
      </c>
      <c r="B29" s="327"/>
      <c r="C29" s="327"/>
      <c r="D29" s="327"/>
      <c r="E29" s="327"/>
      <c r="F29" s="327"/>
      <c r="G29" s="327"/>
      <c r="H29" s="327"/>
      <c r="I29" s="327"/>
      <c r="J29" s="327"/>
      <c r="K29" s="327"/>
      <c r="L29" s="327"/>
      <c r="M29" s="115">
        <f>M27</f>
        <v>0</v>
      </c>
      <c r="N29" s="115">
        <f>N27</f>
        <v>0</v>
      </c>
      <c r="O29" s="115">
        <f>O27+O28</f>
        <v>0</v>
      </c>
      <c r="P29" s="115">
        <f>P27</f>
        <v>0</v>
      </c>
      <c r="Q29" s="116">
        <f>Q27+Q28</f>
        <v>0</v>
      </c>
      <c r="R29" s="16"/>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row>
    <row r="30" spans="1:237" ht="15" customHeight="1" x14ac:dyDescent="0.2">
      <c r="A30" s="113"/>
      <c r="B30" s="113"/>
      <c r="C30" s="113"/>
      <c r="D30" s="113"/>
      <c r="E30" s="113"/>
      <c r="F30" s="113"/>
      <c r="G30" s="113"/>
      <c r="H30" s="113"/>
      <c r="I30" s="113"/>
      <c r="J30" s="113"/>
      <c r="K30" s="113"/>
      <c r="L30" s="113"/>
      <c r="M30" s="114"/>
      <c r="N30" s="114"/>
      <c r="O30" s="114"/>
      <c r="P30" s="114"/>
      <c r="Q30" s="114"/>
      <c r="R30" s="16"/>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row>
    <row r="31" spans="1:237" ht="12.75" customHeight="1" x14ac:dyDescent="0.2">
      <c r="A31" s="113"/>
      <c r="B31" s="113"/>
      <c r="C31" s="113"/>
      <c r="D31" s="113"/>
      <c r="E31" s="113"/>
      <c r="F31" s="113"/>
      <c r="G31" s="113"/>
      <c r="H31" s="113"/>
      <c r="I31" s="113"/>
      <c r="J31" s="113"/>
      <c r="K31" s="113"/>
      <c r="L31" s="113"/>
      <c r="M31" s="113"/>
      <c r="N31" s="113"/>
      <c r="O31" s="113"/>
      <c r="P31" s="113"/>
      <c r="Q31" s="114"/>
      <c r="R31" s="16"/>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row>
    <row r="32" spans="1:237" x14ac:dyDescent="0.2">
      <c r="A32" s="117" t="s">
        <v>36</v>
      </c>
      <c r="B32" s="113"/>
      <c r="C32" s="113"/>
      <c r="D32" s="113"/>
      <c r="E32" s="113"/>
      <c r="F32" s="113"/>
      <c r="G32" s="113"/>
      <c r="H32" s="113"/>
      <c r="I32" s="113"/>
      <c r="J32" s="113"/>
      <c r="K32" s="113"/>
      <c r="L32" s="113"/>
      <c r="M32" s="114"/>
      <c r="N32" s="114"/>
      <c r="O32" s="114"/>
      <c r="P32" s="114"/>
      <c r="Q32" s="114"/>
      <c r="R32" s="16"/>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row>
    <row r="33" spans="1:237" x14ac:dyDescent="0.2">
      <c r="A33" s="44"/>
      <c r="B33" s="44"/>
      <c r="C33" s="45"/>
      <c r="D33" s="45"/>
      <c r="E33" s="46"/>
      <c r="F33" s="47"/>
      <c r="G33" s="48"/>
      <c r="H33" s="48"/>
      <c r="I33" s="48"/>
      <c r="J33" s="48"/>
      <c r="K33" s="48"/>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c r="EU33" s="44"/>
      <c r="EV33" s="44"/>
      <c r="EW33" s="44"/>
      <c r="EX33" s="44"/>
      <c r="EY33" s="44"/>
      <c r="EZ33" s="44"/>
      <c r="FA33" s="44"/>
      <c r="FB33" s="44"/>
      <c r="FC33" s="44"/>
      <c r="FD33" s="44"/>
      <c r="FE33" s="44"/>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c r="GM33" s="44"/>
      <c r="GN33" s="44"/>
      <c r="GO33" s="44"/>
      <c r="GP33" s="44"/>
      <c r="GQ33" s="44"/>
      <c r="GR33" s="44"/>
      <c r="GS33" s="44"/>
      <c r="GT33" s="44"/>
      <c r="GU33" s="44"/>
      <c r="GV33" s="44"/>
      <c r="GW33" s="44"/>
      <c r="GX33" s="44"/>
      <c r="GY33" s="44"/>
      <c r="GZ33" s="44"/>
      <c r="HA33" s="44"/>
      <c r="HB33" s="44"/>
      <c r="HC33" s="44"/>
      <c r="HD33" s="44"/>
      <c r="HE33" s="44"/>
      <c r="HF33" s="44"/>
      <c r="HG33" s="44"/>
      <c r="HH33" s="44"/>
      <c r="HI33" s="44"/>
      <c r="HJ33" s="44"/>
      <c r="HK33" s="44"/>
      <c r="HL33" s="44"/>
      <c r="HM33" s="44"/>
      <c r="HN33" s="44"/>
      <c r="HO33" s="44"/>
      <c r="HP33" s="44"/>
      <c r="HQ33" s="44"/>
      <c r="HR33" s="44"/>
      <c r="HS33" s="44"/>
      <c r="HT33" s="44"/>
      <c r="HU33" s="44"/>
      <c r="HV33" s="44"/>
      <c r="HW33" s="44"/>
      <c r="HX33" s="44"/>
      <c r="HY33" s="44"/>
      <c r="HZ33" s="44"/>
      <c r="IA33" s="44"/>
      <c r="IB33" s="44"/>
      <c r="IC33" s="44"/>
    </row>
    <row r="34" spans="1:237" x14ac:dyDescent="0.2">
      <c r="A34" s="44"/>
      <c r="B34" s="44"/>
      <c r="C34" s="8"/>
      <c r="D34" s="49" t="s">
        <v>8</v>
      </c>
      <c r="E34" s="328">
        <f>Būv.KOPTĀME_!B30</f>
        <v>0</v>
      </c>
      <c r="F34" s="329"/>
      <c r="G34" s="329"/>
      <c r="H34" s="329"/>
      <c r="I34" s="329"/>
      <c r="J34" s="329"/>
      <c r="K34" s="329"/>
      <c r="L34" s="329"/>
      <c r="M34" s="329"/>
      <c r="N34" s="329"/>
      <c r="O34" s="329"/>
      <c r="P34" s="329"/>
      <c r="Q34" s="329"/>
      <c r="R34" s="48"/>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c r="HZ34" s="44"/>
      <c r="IA34" s="44"/>
      <c r="IB34" s="44"/>
      <c r="IC34" s="44"/>
    </row>
    <row r="35" spans="1:237" x14ac:dyDescent="0.2">
      <c r="A35" s="50"/>
      <c r="B35" s="50"/>
      <c r="C35" s="8"/>
      <c r="D35" s="8"/>
      <c r="E35" s="321" t="s">
        <v>9</v>
      </c>
      <c r="F35" s="321"/>
      <c r="G35" s="321"/>
      <c r="H35" s="321"/>
      <c r="I35" s="321"/>
      <c r="J35" s="321"/>
      <c r="K35" s="321"/>
      <c r="L35" s="321"/>
      <c r="M35" s="321"/>
      <c r="N35" s="321"/>
      <c r="O35" s="321"/>
      <c r="P35" s="321"/>
      <c r="Q35" s="321"/>
      <c r="R35" s="16"/>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row>
    <row r="36" spans="1:237" x14ac:dyDescent="0.2">
      <c r="A36" s="51"/>
      <c r="B36" s="51"/>
      <c r="C36" s="8"/>
      <c r="D36" s="52" t="s">
        <v>14</v>
      </c>
      <c r="E36" s="330">
        <f>Kopsav.1!C44</f>
        <v>0</v>
      </c>
      <c r="F36" s="331"/>
      <c r="G36" s="331"/>
      <c r="H36" s="331"/>
      <c r="I36" s="331"/>
      <c r="J36" s="331"/>
      <c r="K36" s="331"/>
      <c r="L36" s="331"/>
      <c r="M36" s="331"/>
      <c r="N36" s="331"/>
      <c r="O36" s="331"/>
      <c r="P36" s="331"/>
      <c r="Q36" s="331"/>
      <c r="R36" s="16"/>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row>
    <row r="37" spans="1:237" x14ac:dyDescent="0.2">
      <c r="A37" s="51"/>
      <c r="B37" s="51"/>
      <c r="C37" s="53"/>
      <c r="D37" s="53"/>
      <c r="E37" s="321" t="s">
        <v>9</v>
      </c>
      <c r="F37" s="321"/>
      <c r="G37" s="321"/>
      <c r="H37" s="321"/>
      <c r="I37" s="321"/>
      <c r="J37" s="321"/>
      <c r="K37" s="321"/>
      <c r="L37" s="321"/>
      <c r="M37" s="321"/>
      <c r="N37" s="321"/>
      <c r="O37" s="321"/>
      <c r="P37" s="321"/>
      <c r="Q37" s="321"/>
      <c r="R37" s="16"/>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row>
    <row r="38" spans="1:237" x14ac:dyDescent="0.2">
      <c r="A38" s="51"/>
      <c r="B38" s="51"/>
      <c r="C38" s="8"/>
      <c r="D38" s="52" t="s">
        <v>15</v>
      </c>
      <c r="E38" s="322"/>
      <c r="F38" s="322"/>
      <c r="G38" s="322"/>
      <c r="H38" s="322"/>
      <c r="I38" s="54"/>
      <c r="J38" s="54"/>
      <c r="K38" s="54"/>
      <c r="L38" s="55"/>
      <c r="M38" s="55"/>
      <c r="N38" s="55"/>
      <c r="O38" s="55"/>
      <c r="P38" s="55"/>
      <c r="Q38" s="55"/>
      <c r="R38" s="16"/>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row>
    <row r="39" spans="1:237" x14ac:dyDescent="0.2">
      <c r="A39" s="51"/>
      <c r="B39" s="51"/>
      <c r="C39" s="323"/>
      <c r="D39" s="323"/>
      <c r="E39" s="323"/>
      <c r="F39" s="56"/>
      <c r="G39" s="57"/>
      <c r="H39" s="57"/>
      <c r="I39" s="57"/>
      <c r="J39" s="57"/>
      <c r="K39" s="57"/>
      <c r="L39" s="58"/>
      <c r="M39" s="58"/>
      <c r="N39" s="58"/>
      <c r="O39" s="58"/>
      <c r="P39" s="55"/>
      <c r="Q39" s="55"/>
      <c r="R39" s="16"/>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row>
    <row r="40" spans="1:237" x14ac:dyDescent="0.2">
      <c r="A40" s="59"/>
      <c r="B40" s="59"/>
      <c r="C40" s="60"/>
      <c r="D40" s="60"/>
      <c r="E40" s="61"/>
      <c r="F40" s="56"/>
      <c r="G40" s="62"/>
      <c r="H40" s="63"/>
      <c r="I40" s="63"/>
      <c r="J40" s="63"/>
      <c r="K40" s="63"/>
      <c r="L40" s="64"/>
      <c r="M40" s="64"/>
      <c r="N40" s="64"/>
      <c r="O40" s="64"/>
      <c r="P40" s="65"/>
      <c r="Q40" s="65"/>
      <c r="R40" s="18"/>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row>
    <row r="41" spans="1:237" x14ac:dyDescent="0.2">
      <c r="B41" s="118"/>
      <c r="C41" s="66"/>
      <c r="D41" s="66"/>
      <c r="E41" s="67"/>
      <c r="F41" s="68"/>
      <c r="G41" s="69"/>
      <c r="H41" s="69"/>
      <c r="I41" s="70"/>
      <c r="J41" s="69"/>
      <c r="K41" s="69"/>
      <c r="L41" s="7"/>
      <c r="M41" s="7"/>
      <c r="N41" s="7"/>
      <c r="O41" s="7"/>
      <c r="P41" s="7"/>
    </row>
    <row r="42" spans="1:237" ht="15" x14ac:dyDescent="0.2">
      <c r="B42" s="118"/>
      <c r="C42" s="122"/>
      <c r="D42" s="122"/>
      <c r="E42" s="122"/>
      <c r="F42" s="122"/>
      <c r="G42" s="122"/>
      <c r="H42" s="122"/>
      <c r="I42" s="122"/>
      <c r="J42" s="122"/>
      <c r="K42" s="122"/>
      <c r="L42" s="122"/>
      <c r="M42" s="122"/>
      <c r="N42" s="119"/>
      <c r="O42" s="120"/>
      <c r="P42" s="7"/>
    </row>
    <row r="43" spans="1:237" ht="15" x14ac:dyDescent="0.2">
      <c r="B43" s="118"/>
      <c r="C43" s="122"/>
      <c r="D43" s="122"/>
      <c r="E43" s="122"/>
      <c r="F43" s="122"/>
      <c r="G43" s="122"/>
      <c r="H43" s="122"/>
      <c r="I43" s="122"/>
      <c r="J43" s="122"/>
      <c r="K43" s="122"/>
      <c r="L43" s="122"/>
      <c r="M43" s="122"/>
      <c r="N43" s="119"/>
      <c r="O43" s="120"/>
      <c r="P43" s="7"/>
    </row>
    <row r="44" spans="1:237" ht="15" x14ac:dyDescent="0.2">
      <c r="B44" s="118"/>
      <c r="C44" s="122"/>
      <c r="D44" s="122"/>
      <c r="E44" s="122"/>
      <c r="F44" s="122"/>
      <c r="G44" s="122"/>
      <c r="H44" s="122"/>
      <c r="I44" s="122"/>
      <c r="J44" s="122"/>
      <c r="K44" s="122"/>
      <c r="L44" s="122"/>
      <c r="M44" s="122"/>
      <c r="N44" s="119"/>
      <c r="O44" s="120"/>
      <c r="P44" s="7"/>
    </row>
    <row r="45" spans="1:237" ht="14.25" x14ac:dyDescent="0.2">
      <c r="B45" s="118"/>
      <c r="C45" s="123"/>
      <c r="D45" s="123"/>
      <c r="E45" s="123"/>
      <c r="F45" s="123"/>
      <c r="G45" s="123"/>
      <c r="H45" s="123"/>
      <c r="I45" s="123"/>
      <c r="J45" s="123"/>
      <c r="K45" s="123"/>
      <c r="L45" s="123"/>
      <c r="M45" s="123"/>
      <c r="N45" s="123"/>
      <c r="O45" s="121"/>
      <c r="P45" s="7"/>
    </row>
    <row r="46" spans="1:237" x14ac:dyDescent="0.2">
      <c r="B46" s="118"/>
      <c r="C46" s="66"/>
      <c r="D46" s="66"/>
      <c r="E46" s="67"/>
      <c r="F46" s="68"/>
      <c r="G46" s="69"/>
      <c r="H46" s="69"/>
      <c r="I46" s="71"/>
      <c r="J46" s="69"/>
      <c r="K46" s="69"/>
      <c r="L46" s="7"/>
      <c r="M46" s="7"/>
      <c r="N46" s="7"/>
      <c r="O46" s="7"/>
      <c r="P46" s="7"/>
    </row>
    <row r="47" spans="1:237" x14ac:dyDescent="0.2">
      <c r="B47" s="118"/>
      <c r="C47" s="66"/>
      <c r="D47" s="66"/>
      <c r="E47" s="67"/>
      <c r="F47" s="68"/>
      <c r="G47" s="69"/>
      <c r="H47" s="69"/>
      <c r="I47" s="71"/>
      <c r="J47" s="72"/>
      <c r="K47" s="72"/>
      <c r="L47" s="9"/>
      <c r="M47" s="7"/>
      <c r="N47" s="7"/>
      <c r="O47" s="7"/>
      <c r="P47" s="7"/>
    </row>
    <row r="48" spans="1:237" x14ac:dyDescent="0.2">
      <c r="C48" s="66"/>
      <c r="D48" s="66"/>
      <c r="E48" s="67"/>
      <c r="F48" s="68"/>
      <c r="G48" s="69"/>
      <c r="H48" s="69"/>
      <c r="I48" s="69"/>
      <c r="J48" s="69"/>
      <c r="K48" s="69"/>
      <c r="L48" s="7"/>
    </row>
  </sheetData>
  <sheetProtection algorithmName="SHA-512" hashValue="WAW0trWYWDqfP/lA5+oE9FdChRbtZHXF9D3LTZ34qGddB69WUtNgYaJVK1Nul5xVfxzEwuPEkuurOFF6G/gnCA==" saltValue="VQogf9YfsoMvuJzkrOUpJQ==" spinCount="100000" sheet="1" formatCells="0" formatColumns="0" formatRows="0" selectLockedCells="1" sort="0" autoFilter="0" pivotTables="0"/>
  <autoFilter ref="A16:Q29"/>
  <mergeCells count="21">
    <mergeCell ref="E35:Q35"/>
    <mergeCell ref="E36:Q36"/>
    <mergeCell ref="E37:Q37"/>
    <mergeCell ref="E38:H38"/>
    <mergeCell ref="C39:E39"/>
    <mergeCell ref="E34:Q34"/>
    <mergeCell ref="A4:Q4"/>
    <mergeCell ref="A6:Q6"/>
    <mergeCell ref="O11:P11"/>
    <mergeCell ref="O12:P12"/>
    <mergeCell ref="A14:A15"/>
    <mergeCell ref="B14:B15"/>
    <mergeCell ref="C14:C15"/>
    <mergeCell ref="D14:D15"/>
    <mergeCell ref="E14:E15"/>
    <mergeCell ref="F14:F15"/>
    <mergeCell ref="G14:L14"/>
    <mergeCell ref="M14:Q14"/>
    <mergeCell ref="A27:L27"/>
    <mergeCell ref="A28:K28"/>
    <mergeCell ref="A29:L29"/>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60"/>
  <sheetViews>
    <sheetView view="pageBreakPreview" topLeftCell="A10"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810</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811</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Kopsav.1!A6</f>
        <v>Objekta nosaukums: „Tramvaju līnijas pieguļošās teritorijas kompleksa rekonstrukcija Liepājā." 1.kārta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812</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Q41</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38.25" x14ac:dyDescent="0.2">
      <c r="A17" s="208" t="s">
        <v>49</v>
      </c>
      <c r="B17" s="202" t="s">
        <v>813</v>
      </c>
      <c r="C17" s="222" t="s">
        <v>172</v>
      </c>
      <c r="D17" s="220" t="s">
        <v>814</v>
      </c>
      <c r="E17" s="202"/>
      <c r="F17" s="202"/>
      <c r="G17" s="203"/>
      <c r="H17" s="203"/>
      <c r="I17" s="203"/>
      <c r="J17" s="203"/>
      <c r="K17" s="203"/>
      <c r="L17" s="203"/>
      <c r="M17" s="203"/>
      <c r="N17" s="203"/>
      <c r="O17" s="203"/>
      <c r="P17" s="203"/>
      <c r="Q17" s="203"/>
    </row>
    <row r="18" spans="1:17" ht="25.5" x14ac:dyDescent="0.2">
      <c r="A18" s="105" t="s">
        <v>67</v>
      </c>
      <c r="B18" s="106"/>
      <c r="C18" s="111" t="s">
        <v>815</v>
      </c>
      <c r="D18" s="111"/>
      <c r="E18" s="228" t="s">
        <v>70</v>
      </c>
      <c r="F18" s="206">
        <v>5</v>
      </c>
      <c r="G18" s="37"/>
      <c r="H18" s="37"/>
      <c r="I18" s="38">
        <f t="shared" ref="I18:I38" si="0">ROUND(G18*H18,2)</f>
        <v>0</v>
      </c>
      <c r="J18" s="37"/>
      <c r="K18" s="37"/>
      <c r="L18" s="38">
        <f t="shared" ref="L18:L38" si="1">I18+J18+K18</f>
        <v>0</v>
      </c>
      <c r="M18" s="38">
        <f t="shared" ref="M18:M38" si="2">ROUND(F18*G18,2)</f>
        <v>0</v>
      </c>
      <c r="N18" s="38">
        <f t="shared" ref="N18:N38" si="3">ROUND(F18*I18,2)</f>
        <v>0</v>
      </c>
      <c r="O18" s="38">
        <f t="shared" ref="O18:O38" si="4">ROUND(F18*J18,2)</f>
        <v>0</v>
      </c>
      <c r="P18" s="38">
        <f t="shared" ref="P18:P38" si="5">ROUND(F18*K18,2)</f>
        <v>0</v>
      </c>
      <c r="Q18" s="38">
        <f t="shared" ref="Q18:Q38" si="6">N18+O18+P18</f>
        <v>0</v>
      </c>
    </row>
    <row r="19" spans="1:17" ht="25.5" x14ac:dyDescent="0.2">
      <c r="A19" s="105" t="s">
        <v>69</v>
      </c>
      <c r="B19" s="106"/>
      <c r="C19" s="111" t="s">
        <v>816</v>
      </c>
      <c r="D19" s="111"/>
      <c r="E19" s="228" t="s">
        <v>70</v>
      </c>
      <c r="F19" s="206">
        <v>80</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17" ht="25.5" x14ac:dyDescent="0.2">
      <c r="A20" s="105" t="s">
        <v>71</v>
      </c>
      <c r="B20" s="106"/>
      <c r="C20" s="111" t="s">
        <v>817</v>
      </c>
      <c r="D20" s="111"/>
      <c r="E20" s="228" t="s">
        <v>81</v>
      </c>
      <c r="F20" s="206">
        <v>20</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17" ht="38.25" x14ac:dyDescent="0.2">
      <c r="A21" s="105" t="s">
        <v>108</v>
      </c>
      <c r="B21" s="106"/>
      <c r="C21" s="111" t="s">
        <v>818</v>
      </c>
      <c r="D21" s="111"/>
      <c r="E21" s="228" t="s">
        <v>107</v>
      </c>
      <c r="F21" s="206">
        <v>2</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x14ac:dyDescent="0.2">
      <c r="A22" s="105" t="s">
        <v>109</v>
      </c>
      <c r="B22" s="106"/>
      <c r="C22" s="111" t="s">
        <v>819</v>
      </c>
      <c r="D22" s="111"/>
      <c r="E22" s="228" t="s">
        <v>70</v>
      </c>
      <c r="F22" s="206">
        <v>5</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x14ac:dyDescent="0.2">
      <c r="A23" s="105" t="s">
        <v>110</v>
      </c>
      <c r="B23" s="106"/>
      <c r="C23" s="111" t="s">
        <v>809</v>
      </c>
      <c r="D23" s="111"/>
      <c r="E23" s="106" t="s">
        <v>70</v>
      </c>
      <c r="F23" s="106">
        <v>85</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x14ac:dyDescent="0.2">
      <c r="A24" s="105" t="s">
        <v>111</v>
      </c>
      <c r="B24" s="106"/>
      <c r="C24" s="111" t="s">
        <v>820</v>
      </c>
      <c r="D24" s="111"/>
      <c r="E24" s="106" t="s">
        <v>74</v>
      </c>
      <c r="F24" s="106" t="s">
        <v>821</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ht="38.25" x14ac:dyDescent="0.2">
      <c r="A25" s="208" t="s">
        <v>50</v>
      </c>
      <c r="B25" s="202" t="s">
        <v>813</v>
      </c>
      <c r="C25" s="222" t="s">
        <v>822</v>
      </c>
      <c r="D25" s="220" t="s">
        <v>814</v>
      </c>
      <c r="E25" s="202"/>
      <c r="F25" s="202"/>
      <c r="G25" s="203"/>
      <c r="H25" s="203"/>
      <c r="I25" s="203"/>
      <c r="J25" s="203"/>
      <c r="K25" s="203"/>
      <c r="L25" s="203"/>
      <c r="M25" s="203"/>
      <c r="N25" s="203"/>
      <c r="O25" s="203"/>
      <c r="P25" s="203"/>
      <c r="Q25" s="203"/>
    </row>
    <row r="26" spans="1:17" x14ac:dyDescent="0.2">
      <c r="A26" s="105" t="s">
        <v>72</v>
      </c>
      <c r="B26" s="106"/>
      <c r="C26" s="111" t="s">
        <v>823</v>
      </c>
      <c r="D26" s="111"/>
      <c r="E26" s="106" t="s">
        <v>70</v>
      </c>
      <c r="F26" s="106">
        <v>85</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ht="25.5" x14ac:dyDescent="0.2">
      <c r="A27" s="105" t="s">
        <v>75</v>
      </c>
      <c r="B27" s="106"/>
      <c r="C27" s="111" t="s">
        <v>824</v>
      </c>
      <c r="D27" s="111"/>
      <c r="E27" s="106" t="s">
        <v>70</v>
      </c>
      <c r="F27" s="106">
        <v>85</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ht="25.5" x14ac:dyDescent="0.2">
      <c r="A28" s="105" t="s">
        <v>90</v>
      </c>
      <c r="B28" s="106"/>
      <c r="C28" s="111" t="s">
        <v>825</v>
      </c>
      <c r="D28" s="111"/>
      <c r="E28" s="106" t="s">
        <v>70</v>
      </c>
      <c r="F28" s="106">
        <v>85</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x14ac:dyDescent="0.2">
      <c r="A29" s="105" t="s">
        <v>91</v>
      </c>
      <c r="B29" s="106"/>
      <c r="C29" s="111" t="s">
        <v>826</v>
      </c>
      <c r="D29" s="111"/>
      <c r="E29" s="106" t="s">
        <v>70</v>
      </c>
      <c r="F29" s="106">
        <v>5</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x14ac:dyDescent="0.2">
      <c r="A30" s="105" t="s">
        <v>92</v>
      </c>
      <c r="B30" s="106"/>
      <c r="C30" s="111" t="s">
        <v>827</v>
      </c>
      <c r="D30" s="111"/>
      <c r="E30" s="106" t="s">
        <v>116</v>
      </c>
      <c r="F30" s="106">
        <v>20</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ht="25.5" x14ac:dyDescent="0.2">
      <c r="A31" s="105" t="s">
        <v>93</v>
      </c>
      <c r="B31" s="106"/>
      <c r="C31" s="111" t="s">
        <v>828</v>
      </c>
      <c r="D31" s="111"/>
      <c r="E31" s="106" t="s">
        <v>107</v>
      </c>
      <c r="F31" s="106">
        <v>2</v>
      </c>
      <c r="G31" s="37"/>
      <c r="H31" s="37"/>
      <c r="I31" s="38">
        <f t="shared" si="0"/>
        <v>0</v>
      </c>
      <c r="J31" s="37"/>
      <c r="K31" s="37"/>
      <c r="L31" s="38">
        <f t="shared" si="1"/>
        <v>0</v>
      </c>
      <c r="M31" s="38">
        <f t="shared" si="2"/>
        <v>0</v>
      </c>
      <c r="N31" s="38">
        <f t="shared" si="3"/>
        <v>0</v>
      </c>
      <c r="O31" s="38">
        <f t="shared" si="4"/>
        <v>0</v>
      </c>
      <c r="P31" s="38">
        <f t="shared" si="5"/>
        <v>0</v>
      </c>
      <c r="Q31" s="38">
        <f t="shared" si="6"/>
        <v>0</v>
      </c>
    </row>
    <row r="32" spans="1:17" ht="25.5" x14ac:dyDescent="0.2">
      <c r="A32" s="105" t="s">
        <v>94</v>
      </c>
      <c r="B32" s="106"/>
      <c r="C32" s="111" t="s">
        <v>829</v>
      </c>
      <c r="D32" s="111"/>
      <c r="E32" s="106" t="s">
        <v>116</v>
      </c>
      <c r="F32" s="106">
        <v>1</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237" ht="25.5" x14ac:dyDescent="0.2">
      <c r="A33" s="105" t="s">
        <v>95</v>
      </c>
      <c r="B33" s="106"/>
      <c r="C33" s="111" t="s">
        <v>830</v>
      </c>
      <c r="D33" s="111"/>
      <c r="E33" s="106" t="s">
        <v>831</v>
      </c>
      <c r="F33" s="106">
        <v>1</v>
      </c>
      <c r="G33" s="37"/>
      <c r="H33" s="37"/>
      <c r="I33" s="38">
        <f t="shared" si="0"/>
        <v>0</v>
      </c>
      <c r="J33" s="37"/>
      <c r="K33" s="37"/>
      <c r="L33" s="38">
        <f t="shared" si="1"/>
        <v>0</v>
      </c>
      <c r="M33" s="38">
        <f t="shared" si="2"/>
        <v>0</v>
      </c>
      <c r="N33" s="38">
        <f t="shared" si="3"/>
        <v>0</v>
      </c>
      <c r="O33" s="38">
        <f t="shared" si="4"/>
        <v>0</v>
      </c>
      <c r="P33" s="38">
        <f t="shared" si="5"/>
        <v>0</v>
      </c>
      <c r="Q33" s="38">
        <f t="shared" si="6"/>
        <v>0</v>
      </c>
    </row>
    <row r="34" spans="1:237" x14ac:dyDescent="0.2">
      <c r="A34" s="105" t="s">
        <v>96</v>
      </c>
      <c r="B34" s="106"/>
      <c r="C34" s="111" t="s">
        <v>832</v>
      </c>
      <c r="D34" s="111"/>
      <c r="E34" s="106" t="s">
        <v>107</v>
      </c>
      <c r="F34" s="106">
        <v>1</v>
      </c>
      <c r="G34" s="37"/>
      <c r="H34" s="37"/>
      <c r="I34" s="38">
        <f t="shared" si="0"/>
        <v>0</v>
      </c>
      <c r="J34" s="37"/>
      <c r="K34" s="37"/>
      <c r="L34" s="38">
        <f t="shared" si="1"/>
        <v>0</v>
      </c>
      <c r="M34" s="38">
        <f t="shared" si="2"/>
        <v>0</v>
      </c>
      <c r="N34" s="38">
        <f t="shared" si="3"/>
        <v>0</v>
      </c>
      <c r="O34" s="38">
        <f t="shared" si="4"/>
        <v>0</v>
      </c>
      <c r="P34" s="38">
        <f t="shared" si="5"/>
        <v>0</v>
      </c>
      <c r="Q34" s="38">
        <f t="shared" si="6"/>
        <v>0</v>
      </c>
    </row>
    <row r="35" spans="1:237" ht="38.25" x14ac:dyDescent="0.2">
      <c r="A35" s="105" t="s">
        <v>275</v>
      </c>
      <c r="B35" s="106"/>
      <c r="C35" s="111" t="s">
        <v>833</v>
      </c>
      <c r="D35" s="111"/>
      <c r="E35" s="105" t="s">
        <v>834</v>
      </c>
      <c r="F35" s="106">
        <v>1</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237" ht="25.5" x14ac:dyDescent="0.2">
      <c r="A36" s="105" t="s">
        <v>622</v>
      </c>
      <c r="B36" s="106"/>
      <c r="C36" s="111" t="s">
        <v>835</v>
      </c>
      <c r="D36" s="111"/>
      <c r="E36" s="105" t="s">
        <v>74</v>
      </c>
      <c r="F36" s="106" t="s">
        <v>821</v>
      </c>
      <c r="G36" s="37"/>
      <c r="H36" s="37"/>
      <c r="I36" s="38">
        <f t="shared" si="0"/>
        <v>0</v>
      </c>
      <c r="J36" s="37"/>
      <c r="K36" s="37"/>
      <c r="L36" s="38">
        <f t="shared" si="1"/>
        <v>0</v>
      </c>
      <c r="M36" s="38">
        <f t="shared" si="2"/>
        <v>0</v>
      </c>
      <c r="N36" s="38">
        <f t="shared" si="3"/>
        <v>0</v>
      </c>
      <c r="O36" s="38">
        <f t="shared" si="4"/>
        <v>0</v>
      </c>
      <c r="P36" s="38">
        <f t="shared" si="5"/>
        <v>0</v>
      </c>
      <c r="Q36" s="38">
        <f t="shared" si="6"/>
        <v>0</v>
      </c>
    </row>
    <row r="37" spans="1:237" ht="38.25" x14ac:dyDescent="0.2">
      <c r="A37" s="105" t="s">
        <v>675</v>
      </c>
      <c r="B37" s="106"/>
      <c r="C37" s="111" t="s">
        <v>836</v>
      </c>
      <c r="D37" s="111"/>
      <c r="E37" s="106" t="s">
        <v>68</v>
      </c>
      <c r="F37" s="106">
        <v>20</v>
      </c>
      <c r="G37" s="37"/>
      <c r="H37" s="37"/>
      <c r="I37" s="38">
        <f t="shared" si="0"/>
        <v>0</v>
      </c>
      <c r="J37" s="37"/>
      <c r="K37" s="37"/>
      <c r="L37" s="38">
        <f t="shared" si="1"/>
        <v>0</v>
      </c>
      <c r="M37" s="38">
        <f t="shared" si="2"/>
        <v>0</v>
      </c>
      <c r="N37" s="38">
        <f t="shared" si="3"/>
        <v>0</v>
      </c>
      <c r="O37" s="38">
        <f t="shared" si="4"/>
        <v>0</v>
      </c>
      <c r="P37" s="38">
        <f t="shared" si="5"/>
        <v>0</v>
      </c>
      <c r="Q37" s="38">
        <f t="shared" si="6"/>
        <v>0</v>
      </c>
    </row>
    <row r="38" spans="1:237" ht="26.25" thickBot="1" x14ac:dyDescent="0.25">
      <c r="A38" s="108" t="s">
        <v>725</v>
      </c>
      <c r="B38" s="109"/>
      <c r="C38" s="112" t="s">
        <v>837</v>
      </c>
      <c r="D38" s="112"/>
      <c r="E38" s="229" t="s">
        <v>107</v>
      </c>
      <c r="F38" s="212">
        <v>1</v>
      </c>
      <c r="G38" s="77"/>
      <c r="H38" s="77"/>
      <c r="I38" s="78">
        <f t="shared" si="0"/>
        <v>0</v>
      </c>
      <c r="J38" s="77"/>
      <c r="K38" s="77"/>
      <c r="L38" s="78">
        <f t="shared" si="1"/>
        <v>0</v>
      </c>
      <c r="M38" s="78">
        <f t="shared" si="2"/>
        <v>0</v>
      </c>
      <c r="N38" s="78">
        <f t="shared" si="3"/>
        <v>0</v>
      </c>
      <c r="O38" s="78">
        <f t="shared" si="4"/>
        <v>0</v>
      </c>
      <c r="P38" s="78">
        <f t="shared" si="5"/>
        <v>0</v>
      </c>
      <c r="Q38" s="78">
        <f t="shared" si="6"/>
        <v>0</v>
      </c>
    </row>
    <row r="39" spans="1:237" x14ac:dyDescent="0.2">
      <c r="A39" s="324" t="s">
        <v>13</v>
      </c>
      <c r="B39" s="325"/>
      <c r="C39" s="325"/>
      <c r="D39" s="325"/>
      <c r="E39" s="325"/>
      <c r="F39" s="325"/>
      <c r="G39" s="325"/>
      <c r="H39" s="325"/>
      <c r="I39" s="325"/>
      <c r="J39" s="325"/>
      <c r="K39" s="325"/>
      <c r="L39" s="325"/>
      <c r="M39" s="39">
        <f>SUM(M17:M38)</f>
        <v>0</v>
      </c>
      <c r="N39" s="39">
        <f>SUM(N17:N38)</f>
        <v>0</v>
      </c>
      <c r="O39" s="39">
        <f>SUM(O17:O38)</f>
        <v>0</v>
      </c>
      <c r="P39" s="39">
        <f>SUM(P17:P38)</f>
        <v>0</v>
      </c>
      <c r="Q39" s="39">
        <f>SUM(Q17:Q38)</f>
        <v>0</v>
      </c>
      <c r="R39" s="16"/>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row>
    <row r="40" spans="1:237" ht="26.25" customHeight="1" thickBot="1" x14ac:dyDescent="0.25">
      <c r="A40" s="332" t="s">
        <v>37</v>
      </c>
      <c r="B40" s="333"/>
      <c r="C40" s="333"/>
      <c r="D40" s="333"/>
      <c r="E40" s="333"/>
      <c r="F40" s="333"/>
      <c r="G40" s="333"/>
      <c r="H40" s="333"/>
      <c r="I40" s="333"/>
      <c r="J40" s="333"/>
      <c r="K40" s="334"/>
      <c r="L40" s="40"/>
      <c r="M40" s="41"/>
      <c r="N40" s="41"/>
      <c r="O40" s="41">
        <f>ROUND(O39*L40,2)</f>
        <v>0</v>
      </c>
      <c r="P40" s="41"/>
      <c r="Q40" s="41">
        <f>O40</f>
        <v>0</v>
      </c>
      <c r="R40" s="42"/>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row>
    <row r="41" spans="1:237" ht="16.5" thickBot="1" x14ac:dyDescent="0.25">
      <c r="A41" s="326" t="s">
        <v>35</v>
      </c>
      <c r="B41" s="327"/>
      <c r="C41" s="327"/>
      <c r="D41" s="327"/>
      <c r="E41" s="327"/>
      <c r="F41" s="327"/>
      <c r="G41" s="327"/>
      <c r="H41" s="327"/>
      <c r="I41" s="327"/>
      <c r="J41" s="327"/>
      <c r="K41" s="327"/>
      <c r="L41" s="327"/>
      <c r="M41" s="115">
        <f>M39</f>
        <v>0</v>
      </c>
      <c r="N41" s="115">
        <f>N39</f>
        <v>0</v>
      </c>
      <c r="O41" s="115">
        <f>O39+O40</f>
        <v>0</v>
      </c>
      <c r="P41" s="115">
        <f>P39</f>
        <v>0</v>
      </c>
      <c r="Q41" s="116">
        <f>Q39+Q40</f>
        <v>0</v>
      </c>
      <c r="R41" s="16"/>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row>
    <row r="42" spans="1:237" ht="15" customHeight="1" x14ac:dyDescent="0.2">
      <c r="A42" s="113"/>
      <c r="B42" s="113"/>
      <c r="C42" s="113"/>
      <c r="D42" s="113"/>
      <c r="E42" s="113"/>
      <c r="F42" s="113"/>
      <c r="G42" s="113"/>
      <c r="H42" s="113"/>
      <c r="I42" s="113"/>
      <c r="J42" s="113"/>
      <c r="K42" s="113"/>
      <c r="L42" s="113"/>
      <c r="M42" s="114"/>
      <c r="N42" s="114"/>
      <c r="O42" s="114"/>
      <c r="P42" s="114"/>
      <c r="Q42" s="114"/>
      <c r="R42" s="16"/>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row>
    <row r="43" spans="1:237" ht="12.75" customHeight="1" x14ac:dyDescent="0.2">
      <c r="A43" s="113"/>
      <c r="B43" s="113"/>
      <c r="C43" s="113"/>
      <c r="D43" s="113"/>
      <c r="E43" s="113"/>
      <c r="F43" s="113"/>
      <c r="G43" s="113"/>
      <c r="H43" s="113"/>
      <c r="I43" s="113"/>
      <c r="J43" s="113"/>
      <c r="K43" s="113"/>
      <c r="L43" s="113"/>
      <c r="M43" s="113"/>
      <c r="N43" s="113"/>
      <c r="O43" s="113"/>
      <c r="P43" s="113"/>
      <c r="Q43" s="114"/>
      <c r="R43" s="16"/>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row>
    <row r="44" spans="1:237" x14ac:dyDescent="0.2">
      <c r="A44" s="117" t="s">
        <v>36</v>
      </c>
      <c r="B44" s="113"/>
      <c r="C44" s="113"/>
      <c r="D44" s="113"/>
      <c r="E44" s="113"/>
      <c r="F44" s="113"/>
      <c r="G44" s="113"/>
      <c r="H44" s="113"/>
      <c r="I44" s="113"/>
      <c r="J44" s="113"/>
      <c r="K44" s="113"/>
      <c r="L44" s="113"/>
      <c r="M44" s="114"/>
      <c r="N44" s="114"/>
      <c r="O44" s="114"/>
      <c r="P44" s="114"/>
      <c r="Q44" s="114"/>
      <c r="R44" s="16"/>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row>
    <row r="45" spans="1:237" x14ac:dyDescent="0.2">
      <c r="A45" s="44"/>
      <c r="B45" s="44"/>
      <c r="C45" s="45"/>
      <c r="D45" s="45"/>
      <c r="E45" s="46"/>
      <c r="F45" s="47"/>
      <c r="G45" s="48"/>
      <c r="H45" s="48"/>
      <c r="I45" s="48"/>
      <c r="J45" s="48"/>
      <c r="K45" s="48"/>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c r="HZ45" s="44"/>
      <c r="IA45" s="44"/>
      <c r="IB45" s="44"/>
      <c r="IC45" s="44"/>
    </row>
    <row r="46" spans="1:237" x14ac:dyDescent="0.2">
      <c r="A46" s="44"/>
      <c r="B46" s="44"/>
      <c r="C46" s="8"/>
      <c r="D46" s="49" t="s">
        <v>8</v>
      </c>
      <c r="E46" s="328">
        <f>Būv.KOPTĀME_!B30</f>
        <v>0</v>
      </c>
      <c r="F46" s="329"/>
      <c r="G46" s="329"/>
      <c r="H46" s="329"/>
      <c r="I46" s="329"/>
      <c r="J46" s="329"/>
      <c r="K46" s="329"/>
      <c r="L46" s="329"/>
      <c r="M46" s="329"/>
      <c r="N46" s="329"/>
      <c r="O46" s="329"/>
      <c r="P46" s="329"/>
      <c r="Q46" s="329"/>
      <c r="R46" s="48"/>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row>
    <row r="47" spans="1:237" x14ac:dyDescent="0.2">
      <c r="A47" s="50"/>
      <c r="B47" s="50"/>
      <c r="C47" s="8"/>
      <c r="D47" s="8"/>
      <c r="E47" s="321" t="s">
        <v>9</v>
      </c>
      <c r="F47" s="321"/>
      <c r="G47" s="321"/>
      <c r="H47" s="321"/>
      <c r="I47" s="321"/>
      <c r="J47" s="321"/>
      <c r="K47" s="321"/>
      <c r="L47" s="321"/>
      <c r="M47" s="321"/>
      <c r="N47" s="321"/>
      <c r="O47" s="321"/>
      <c r="P47" s="321"/>
      <c r="Q47" s="321"/>
      <c r="R47" s="16"/>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row>
    <row r="48" spans="1:237" x14ac:dyDescent="0.2">
      <c r="A48" s="51"/>
      <c r="B48" s="51"/>
      <c r="C48" s="8"/>
      <c r="D48" s="52" t="s">
        <v>14</v>
      </c>
      <c r="E48" s="330">
        <f>Kopsav.1!C44</f>
        <v>0</v>
      </c>
      <c r="F48" s="331"/>
      <c r="G48" s="331"/>
      <c r="H48" s="331"/>
      <c r="I48" s="331"/>
      <c r="J48" s="331"/>
      <c r="K48" s="331"/>
      <c r="L48" s="331"/>
      <c r="M48" s="331"/>
      <c r="N48" s="331"/>
      <c r="O48" s="331"/>
      <c r="P48" s="331"/>
      <c r="Q48" s="331"/>
      <c r="R48" s="16"/>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row>
    <row r="49" spans="1:237" x14ac:dyDescent="0.2">
      <c r="A49" s="51"/>
      <c r="B49" s="51"/>
      <c r="C49" s="53"/>
      <c r="D49" s="53"/>
      <c r="E49" s="321" t="s">
        <v>9</v>
      </c>
      <c r="F49" s="321"/>
      <c r="G49" s="321"/>
      <c r="H49" s="321"/>
      <c r="I49" s="321"/>
      <c r="J49" s="321"/>
      <c r="K49" s="321"/>
      <c r="L49" s="321"/>
      <c r="M49" s="321"/>
      <c r="N49" s="321"/>
      <c r="O49" s="321"/>
      <c r="P49" s="321"/>
      <c r="Q49" s="321"/>
      <c r="R49" s="16"/>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row>
    <row r="50" spans="1:237" x14ac:dyDescent="0.2">
      <c r="A50" s="51"/>
      <c r="B50" s="51"/>
      <c r="C50" s="8"/>
      <c r="D50" s="52" t="s">
        <v>15</v>
      </c>
      <c r="E50" s="322"/>
      <c r="F50" s="322"/>
      <c r="G50" s="322"/>
      <c r="H50" s="322"/>
      <c r="I50" s="54"/>
      <c r="J50" s="54"/>
      <c r="K50" s="54"/>
      <c r="L50" s="55"/>
      <c r="M50" s="55"/>
      <c r="N50" s="55"/>
      <c r="O50" s="55"/>
      <c r="P50" s="55"/>
      <c r="Q50" s="55"/>
      <c r="R50" s="16"/>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row>
    <row r="51" spans="1:237" x14ac:dyDescent="0.2">
      <c r="A51" s="51"/>
      <c r="B51" s="51"/>
      <c r="C51" s="323"/>
      <c r="D51" s="323"/>
      <c r="E51" s="323"/>
      <c r="F51" s="56"/>
      <c r="G51" s="57"/>
      <c r="H51" s="57"/>
      <c r="I51" s="57"/>
      <c r="J51" s="57"/>
      <c r="K51" s="57"/>
      <c r="L51" s="58"/>
      <c r="M51" s="58"/>
      <c r="N51" s="58"/>
      <c r="O51" s="58"/>
      <c r="P51" s="55"/>
      <c r="Q51" s="55"/>
      <c r="R51" s="16"/>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row>
    <row r="52" spans="1:237" x14ac:dyDescent="0.2">
      <c r="A52" s="59"/>
      <c r="B52" s="59"/>
      <c r="C52" s="60"/>
      <c r="D52" s="60"/>
      <c r="E52" s="61"/>
      <c r="F52" s="56"/>
      <c r="G52" s="62"/>
      <c r="H52" s="63"/>
      <c r="I52" s="63"/>
      <c r="J52" s="63"/>
      <c r="K52" s="63"/>
      <c r="L52" s="64"/>
      <c r="M52" s="64"/>
      <c r="N52" s="64"/>
      <c r="O52" s="64"/>
      <c r="P52" s="65"/>
      <c r="Q52" s="65"/>
      <c r="R52" s="18"/>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row>
    <row r="53" spans="1:237" x14ac:dyDescent="0.2">
      <c r="B53" s="118"/>
      <c r="C53" s="66"/>
      <c r="D53" s="66"/>
      <c r="E53" s="67"/>
      <c r="F53" s="68"/>
      <c r="G53" s="69"/>
      <c r="H53" s="69"/>
      <c r="I53" s="70"/>
      <c r="J53" s="69"/>
      <c r="K53" s="69"/>
      <c r="L53" s="7"/>
      <c r="M53" s="7"/>
      <c r="N53" s="7"/>
      <c r="O53" s="7"/>
      <c r="P53" s="7"/>
    </row>
    <row r="54" spans="1:237" ht="15" x14ac:dyDescent="0.2">
      <c r="B54" s="118"/>
      <c r="C54" s="122"/>
      <c r="D54" s="122"/>
      <c r="E54" s="122"/>
      <c r="F54" s="122"/>
      <c r="G54" s="122"/>
      <c r="H54" s="122"/>
      <c r="I54" s="122"/>
      <c r="J54" s="122"/>
      <c r="K54" s="122"/>
      <c r="L54" s="122"/>
      <c r="M54" s="122"/>
      <c r="N54" s="119"/>
      <c r="O54" s="120"/>
      <c r="P54" s="7"/>
    </row>
    <row r="55" spans="1:237" ht="15" x14ac:dyDescent="0.2">
      <c r="B55" s="118"/>
      <c r="C55" s="122"/>
      <c r="D55" s="122"/>
      <c r="E55" s="122"/>
      <c r="F55" s="122"/>
      <c r="G55" s="122"/>
      <c r="H55" s="122"/>
      <c r="I55" s="122"/>
      <c r="J55" s="122"/>
      <c r="K55" s="122"/>
      <c r="L55" s="122"/>
      <c r="M55" s="122"/>
      <c r="N55" s="119"/>
      <c r="O55" s="120"/>
      <c r="P55" s="7"/>
    </row>
    <row r="56" spans="1:237" ht="15" x14ac:dyDescent="0.2">
      <c r="B56" s="118"/>
      <c r="C56" s="122"/>
      <c r="D56" s="122"/>
      <c r="E56" s="122"/>
      <c r="F56" s="122"/>
      <c r="G56" s="122"/>
      <c r="H56" s="122"/>
      <c r="I56" s="122"/>
      <c r="J56" s="122"/>
      <c r="K56" s="122"/>
      <c r="L56" s="122"/>
      <c r="M56" s="122"/>
      <c r="N56" s="119"/>
      <c r="O56" s="120"/>
      <c r="P56" s="7"/>
    </row>
    <row r="57" spans="1:237" ht="14.25" x14ac:dyDescent="0.2">
      <c r="B57" s="118"/>
      <c r="C57" s="123"/>
      <c r="D57" s="123"/>
      <c r="E57" s="123"/>
      <c r="F57" s="123"/>
      <c r="G57" s="123"/>
      <c r="H57" s="123"/>
      <c r="I57" s="123"/>
      <c r="J57" s="123"/>
      <c r="K57" s="123"/>
      <c r="L57" s="123"/>
      <c r="M57" s="123"/>
      <c r="N57" s="123"/>
      <c r="O57" s="121"/>
      <c r="P57" s="7"/>
    </row>
    <row r="58" spans="1:237" x14ac:dyDescent="0.2">
      <c r="B58" s="118"/>
      <c r="C58" s="66"/>
      <c r="D58" s="66"/>
      <c r="E58" s="67"/>
      <c r="F58" s="68"/>
      <c r="G58" s="69"/>
      <c r="H58" s="69"/>
      <c r="I58" s="71"/>
      <c r="J58" s="69"/>
      <c r="K58" s="69"/>
      <c r="L58" s="7"/>
      <c r="M58" s="7"/>
      <c r="N58" s="7"/>
      <c r="O58" s="7"/>
      <c r="P58" s="7"/>
    </row>
    <row r="59" spans="1:237" x14ac:dyDescent="0.2">
      <c r="B59" s="118"/>
      <c r="C59" s="66"/>
      <c r="D59" s="66"/>
      <c r="E59" s="67"/>
      <c r="F59" s="68"/>
      <c r="G59" s="69"/>
      <c r="H59" s="69"/>
      <c r="I59" s="71"/>
      <c r="J59" s="72"/>
      <c r="K59" s="72"/>
      <c r="L59" s="9"/>
      <c r="M59" s="7"/>
      <c r="N59" s="7"/>
      <c r="O59" s="7"/>
      <c r="P59" s="7"/>
    </row>
    <row r="60" spans="1:237" x14ac:dyDescent="0.2">
      <c r="C60" s="66"/>
      <c r="D60" s="66"/>
      <c r="E60" s="67"/>
      <c r="F60" s="68"/>
      <c r="G60" s="69"/>
      <c r="H60" s="69"/>
      <c r="I60" s="69"/>
      <c r="J60" s="69"/>
      <c r="K60" s="69"/>
      <c r="L60" s="7"/>
    </row>
  </sheetData>
  <sheetProtection algorithmName="SHA-512" hashValue="83WXZ73Dvs5wIi0Az9GqHmwGkGF/QNoRwI20GIPgIbIIrQFcBiECYEjcMdptgVv0De7buDUK6HxGZVnRYsR8/A==" saltValue="X8ae7a8iyh89q0Ij/HGIkA==" spinCount="100000" sheet="1" formatCells="0" formatColumns="0" formatRows="0" selectLockedCells="1" sort="0" autoFilter="0" pivotTables="0"/>
  <autoFilter ref="A16:Q41"/>
  <mergeCells count="21">
    <mergeCell ref="E47:Q47"/>
    <mergeCell ref="E48:Q48"/>
    <mergeCell ref="E49:Q49"/>
    <mergeCell ref="E50:H50"/>
    <mergeCell ref="C51:E51"/>
    <mergeCell ref="E46:Q46"/>
    <mergeCell ref="A4:Q4"/>
    <mergeCell ref="A6:Q6"/>
    <mergeCell ref="O11:P11"/>
    <mergeCell ref="O12:P12"/>
    <mergeCell ref="A14:A15"/>
    <mergeCell ref="B14:B15"/>
    <mergeCell ref="C14:C15"/>
    <mergeCell ref="D14:D15"/>
    <mergeCell ref="E14:E15"/>
    <mergeCell ref="F14:F15"/>
    <mergeCell ref="G14:L14"/>
    <mergeCell ref="M14:Q14"/>
    <mergeCell ref="A39:L39"/>
    <mergeCell ref="A40:K40"/>
    <mergeCell ref="A41:L41"/>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32" max="16"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92"/>
  <sheetViews>
    <sheetView view="pageBreakPreview" topLeftCell="A48" zoomScale="90" zoomScaleNormal="100" zoomScaleSheetLayoutView="90" workbookViewId="0">
      <selection activeCell="G62" sqref="G62"/>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838</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839</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Kopsav.1!A6</f>
        <v>Objekta nosaukums: „Tramvaju līnijas pieguļošās teritorijas kompleksa rekonstrukcija Liepājā." 1.kārta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840</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Q73</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51" x14ac:dyDescent="0.2">
      <c r="A17" s="208"/>
      <c r="B17" s="202" t="s">
        <v>841</v>
      </c>
      <c r="C17" s="222" t="s">
        <v>842</v>
      </c>
      <c r="D17" s="220" t="s">
        <v>843</v>
      </c>
      <c r="E17" s="202"/>
      <c r="F17" s="202"/>
      <c r="G17" s="203"/>
      <c r="H17" s="203"/>
      <c r="I17" s="203"/>
      <c r="J17" s="203"/>
      <c r="K17" s="203"/>
      <c r="L17" s="203"/>
      <c r="M17" s="203"/>
      <c r="N17" s="203"/>
      <c r="O17" s="203"/>
      <c r="P17" s="203"/>
      <c r="Q17" s="203"/>
    </row>
    <row r="18" spans="1:17" ht="51" x14ac:dyDescent="0.2">
      <c r="A18" s="209">
        <v>1</v>
      </c>
      <c r="B18" s="202"/>
      <c r="C18" s="222" t="s">
        <v>844</v>
      </c>
      <c r="D18" s="220"/>
      <c r="E18" s="202"/>
      <c r="F18" s="202"/>
      <c r="G18" s="203"/>
      <c r="H18" s="203"/>
      <c r="I18" s="203"/>
      <c r="J18" s="203"/>
      <c r="K18" s="203"/>
      <c r="L18" s="203"/>
      <c r="M18" s="203"/>
      <c r="N18" s="203"/>
      <c r="O18" s="203"/>
      <c r="P18" s="203"/>
      <c r="Q18" s="203"/>
    </row>
    <row r="19" spans="1:17" x14ac:dyDescent="0.2">
      <c r="A19" s="202" t="s">
        <v>845</v>
      </c>
      <c r="B19" s="202"/>
      <c r="C19" s="222" t="s">
        <v>846</v>
      </c>
      <c r="D19" s="220"/>
      <c r="E19" s="202"/>
      <c r="F19" s="202"/>
      <c r="G19" s="203"/>
      <c r="H19" s="203"/>
      <c r="I19" s="203"/>
      <c r="J19" s="203"/>
      <c r="K19" s="203"/>
      <c r="L19" s="203"/>
      <c r="M19" s="203"/>
      <c r="N19" s="203"/>
      <c r="O19" s="203"/>
      <c r="P19" s="203"/>
      <c r="Q19" s="203"/>
    </row>
    <row r="20" spans="1:17" x14ac:dyDescent="0.2">
      <c r="A20" s="106" t="s">
        <v>847</v>
      </c>
      <c r="B20" s="106"/>
      <c r="C20" s="111" t="s">
        <v>848</v>
      </c>
      <c r="D20" s="111"/>
      <c r="E20" s="106" t="s">
        <v>70</v>
      </c>
      <c r="F20" s="206">
        <v>5</v>
      </c>
      <c r="G20" s="37"/>
      <c r="H20" s="37"/>
      <c r="I20" s="38">
        <f t="shared" ref="I20:I63" si="0">ROUND(G20*H20,2)</f>
        <v>0</v>
      </c>
      <c r="J20" s="37"/>
      <c r="K20" s="37"/>
      <c r="L20" s="38">
        <f t="shared" ref="L20:L63" si="1">I20+J20+K20</f>
        <v>0</v>
      </c>
      <c r="M20" s="38">
        <f t="shared" ref="M20:M63" si="2">ROUND(F20*G20,2)</f>
        <v>0</v>
      </c>
      <c r="N20" s="38">
        <f t="shared" ref="N20:N63" si="3">ROUND(F20*I20,2)</f>
        <v>0</v>
      </c>
      <c r="O20" s="38">
        <f t="shared" ref="O20:O63" si="4">ROUND(F20*J20,2)</f>
        <v>0</v>
      </c>
      <c r="P20" s="38">
        <f t="shared" ref="P20:P63" si="5">ROUND(F20*K20,2)</f>
        <v>0</v>
      </c>
      <c r="Q20" s="38">
        <f t="shared" ref="Q20:Q62" si="6">N20+O20+P20</f>
        <v>0</v>
      </c>
    </row>
    <row r="21" spans="1:17" ht="63.75" x14ac:dyDescent="0.2">
      <c r="A21" s="209">
        <v>2</v>
      </c>
      <c r="B21" s="202"/>
      <c r="C21" s="222" t="s">
        <v>849</v>
      </c>
      <c r="D21" s="220"/>
      <c r="E21" s="202"/>
      <c r="F21" s="202"/>
      <c r="G21" s="203"/>
      <c r="H21" s="203"/>
      <c r="I21" s="203"/>
      <c r="J21" s="203"/>
      <c r="K21" s="203"/>
      <c r="L21" s="203"/>
      <c r="M21" s="203"/>
      <c r="N21" s="203"/>
      <c r="O21" s="203"/>
      <c r="P21" s="203"/>
      <c r="Q21" s="203"/>
    </row>
    <row r="22" spans="1:17" x14ac:dyDescent="0.2">
      <c r="A22" s="202">
        <v>2.1</v>
      </c>
      <c r="B22" s="202"/>
      <c r="C22" s="222" t="s">
        <v>850</v>
      </c>
      <c r="D22" s="220"/>
      <c r="E22" s="202"/>
      <c r="F22" s="202"/>
      <c r="G22" s="203"/>
      <c r="H22" s="203"/>
      <c r="I22" s="203"/>
      <c r="J22" s="203"/>
      <c r="K22" s="203"/>
      <c r="L22" s="203"/>
      <c r="M22" s="203"/>
      <c r="N22" s="203"/>
      <c r="O22" s="203"/>
      <c r="P22" s="203"/>
      <c r="Q22" s="203"/>
    </row>
    <row r="23" spans="1:17" x14ac:dyDescent="0.2">
      <c r="A23" s="106" t="s">
        <v>851</v>
      </c>
      <c r="B23" s="106"/>
      <c r="C23" s="111" t="s">
        <v>852</v>
      </c>
      <c r="D23" s="111"/>
      <c r="E23" s="106" t="s">
        <v>70</v>
      </c>
      <c r="F23" s="106">
        <v>20</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x14ac:dyDescent="0.2">
      <c r="A24" s="106" t="s">
        <v>853</v>
      </c>
      <c r="B24" s="106"/>
      <c r="C24" s="111" t="s">
        <v>854</v>
      </c>
      <c r="D24" s="111"/>
      <c r="E24" s="106" t="s">
        <v>70</v>
      </c>
      <c r="F24" s="106">
        <v>120</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x14ac:dyDescent="0.2">
      <c r="A25" s="106" t="s">
        <v>855</v>
      </c>
      <c r="B25" s="106"/>
      <c r="C25" s="111" t="s">
        <v>856</v>
      </c>
      <c r="D25" s="111"/>
      <c r="E25" s="106" t="s">
        <v>70</v>
      </c>
      <c r="F25" s="106">
        <v>30</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x14ac:dyDescent="0.2">
      <c r="A26" s="106" t="s">
        <v>857</v>
      </c>
      <c r="B26" s="106"/>
      <c r="C26" s="111" t="s">
        <v>858</v>
      </c>
      <c r="D26" s="111"/>
      <c r="E26" s="106" t="s">
        <v>70</v>
      </c>
      <c r="F26" s="106">
        <v>310</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ht="25.5" x14ac:dyDescent="0.2">
      <c r="A27" s="202">
        <v>3</v>
      </c>
      <c r="B27" s="202"/>
      <c r="C27" s="222" t="s">
        <v>859</v>
      </c>
      <c r="D27" s="220"/>
      <c r="E27" s="202"/>
      <c r="F27" s="232"/>
      <c r="G27" s="203"/>
      <c r="H27" s="203"/>
      <c r="I27" s="203"/>
      <c r="J27" s="203"/>
      <c r="K27" s="203"/>
      <c r="L27" s="203"/>
      <c r="M27" s="203"/>
      <c r="N27" s="203"/>
      <c r="O27" s="203"/>
      <c r="P27" s="203"/>
      <c r="Q27" s="203"/>
    </row>
    <row r="28" spans="1:17" ht="38.25" x14ac:dyDescent="0.2">
      <c r="A28" s="202" t="s">
        <v>860</v>
      </c>
      <c r="B28" s="202"/>
      <c r="C28" s="222" t="s">
        <v>861</v>
      </c>
      <c r="D28" s="220"/>
      <c r="E28" s="202"/>
      <c r="F28" s="202"/>
      <c r="G28" s="203"/>
      <c r="H28" s="203"/>
      <c r="I28" s="203"/>
      <c r="J28" s="203"/>
      <c r="K28" s="203"/>
      <c r="L28" s="203"/>
      <c r="M28" s="203"/>
      <c r="N28" s="203"/>
      <c r="O28" s="203"/>
      <c r="P28" s="203"/>
      <c r="Q28" s="203"/>
    </row>
    <row r="29" spans="1:17" x14ac:dyDescent="0.2">
      <c r="A29" s="106" t="s">
        <v>862</v>
      </c>
      <c r="B29" s="106"/>
      <c r="C29" s="111" t="s">
        <v>863</v>
      </c>
      <c r="D29" s="111"/>
      <c r="E29" s="106" t="s">
        <v>107</v>
      </c>
      <c r="F29" s="106">
        <v>3</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x14ac:dyDescent="0.2">
      <c r="A30" s="202">
        <v>4</v>
      </c>
      <c r="B30" s="202"/>
      <c r="C30" s="222" t="s">
        <v>864</v>
      </c>
      <c r="D30" s="220"/>
      <c r="E30" s="202"/>
      <c r="F30" s="202"/>
      <c r="G30" s="203"/>
      <c r="H30" s="203"/>
      <c r="I30" s="203"/>
      <c r="J30" s="203"/>
      <c r="K30" s="203"/>
      <c r="L30" s="203"/>
      <c r="M30" s="203"/>
      <c r="N30" s="203"/>
      <c r="O30" s="203"/>
      <c r="P30" s="203"/>
      <c r="Q30" s="203"/>
    </row>
    <row r="31" spans="1:17" x14ac:dyDescent="0.2">
      <c r="A31" s="202" t="s">
        <v>865</v>
      </c>
      <c r="B31" s="202"/>
      <c r="C31" s="222" t="s">
        <v>866</v>
      </c>
      <c r="D31" s="220"/>
      <c r="E31" s="202"/>
      <c r="F31" s="202"/>
      <c r="G31" s="203"/>
      <c r="H31" s="203"/>
      <c r="I31" s="203"/>
      <c r="J31" s="203"/>
      <c r="K31" s="203"/>
      <c r="L31" s="203"/>
      <c r="M31" s="203"/>
      <c r="N31" s="203"/>
      <c r="O31" s="203"/>
      <c r="P31" s="203"/>
      <c r="Q31" s="203"/>
    </row>
    <row r="32" spans="1:17" ht="25.5" x14ac:dyDescent="0.2">
      <c r="A32" s="106" t="s">
        <v>867</v>
      </c>
      <c r="B32" s="106"/>
      <c r="C32" s="111" t="s">
        <v>868</v>
      </c>
      <c r="D32" s="111"/>
      <c r="E32" s="106" t="s">
        <v>81</v>
      </c>
      <c r="F32" s="106">
        <v>1</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17" ht="25.5" x14ac:dyDescent="0.2">
      <c r="A33" s="106" t="s">
        <v>869</v>
      </c>
      <c r="B33" s="106"/>
      <c r="C33" s="111" t="s">
        <v>870</v>
      </c>
      <c r="D33" s="111"/>
      <c r="E33" s="106" t="s">
        <v>81</v>
      </c>
      <c r="F33" s="106">
        <v>1</v>
      </c>
      <c r="G33" s="37"/>
      <c r="H33" s="37"/>
      <c r="I33" s="38">
        <f t="shared" si="0"/>
        <v>0</v>
      </c>
      <c r="J33" s="37"/>
      <c r="K33" s="37"/>
      <c r="L33" s="38">
        <f t="shared" si="1"/>
        <v>0</v>
      </c>
      <c r="M33" s="38">
        <f t="shared" si="2"/>
        <v>0</v>
      </c>
      <c r="N33" s="38">
        <f t="shared" si="3"/>
        <v>0</v>
      </c>
      <c r="O33" s="38">
        <f t="shared" si="4"/>
        <v>0</v>
      </c>
      <c r="P33" s="38">
        <f t="shared" si="5"/>
        <v>0</v>
      </c>
      <c r="Q33" s="38">
        <f t="shared" si="6"/>
        <v>0</v>
      </c>
    </row>
    <row r="34" spans="1:17" ht="25.5" x14ac:dyDescent="0.2">
      <c r="A34" s="106" t="s">
        <v>871</v>
      </c>
      <c r="B34" s="106"/>
      <c r="C34" s="111" t="s">
        <v>872</v>
      </c>
      <c r="D34" s="111"/>
      <c r="E34" s="106" t="s">
        <v>81</v>
      </c>
      <c r="F34" s="106">
        <v>1</v>
      </c>
      <c r="G34" s="37"/>
      <c r="H34" s="37"/>
      <c r="I34" s="38">
        <f t="shared" si="0"/>
        <v>0</v>
      </c>
      <c r="J34" s="37"/>
      <c r="K34" s="37"/>
      <c r="L34" s="38">
        <f t="shared" si="1"/>
        <v>0</v>
      </c>
      <c r="M34" s="38">
        <f t="shared" si="2"/>
        <v>0</v>
      </c>
      <c r="N34" s="38">
        <f t="shared" si="3"/>
        <v>0</v>
      </c>
      <c r="O34" s="38">
        <f t="shared" si="4"/>
        <v>0</v>
      </c>
      <c r="P34" s="38">
        <f t="shared" si="5"/>
        <v>0</v>
      </c>
      <c r="Q34" s="38">
        <f t="shared" si="6"/>
        <v>0</v>
      </c>
    </row>
    <row r="35" spans="1:17" ht="25.5" x14ac:dyDescent="0.2">
      <c r="A35" s="106" t="s">
        <v>873</v>
      </c>
      <c r="B35" s="106"/>
      <c r="C35" s="111" t="s">
        <v>874</v>
      </c>
      <c r="D35" s="111"/>
      <c r="E35" s="106" t="s">
        <v>81</v>
      </c>
      <c r="F35" s="106">
        <v>4</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17" s="12" customFormat="1" x14ac:dyDescent="0.2">
      <c r="A36" s="202" t="s">
        <v>875</v>
      </c>
      <c r="B36" s="202"/>
      <c r="C36" s="222" t="s">
        <v>876</v>
      </c>
      <c r="D36" s="220"/>
      <c r="E36" s="202"/>
      <c r="F36" s="202"/>
      <c r="G36" s="203"/>
      <c r="H36" s="203"/>
      <c r="I36" s="203"/>
      <c r="J36" s="203"/>
      <c r="K36" s="203"/>
      <c r="L36" s="203"/>
      <c r="M36" s="203"/>
      <c r="N36" s="203"/>
      <c r="O36" s="203"/>
      <c r="P36" s="203"/>
      <c r="Q36" s="203"/>
    </row>
    <row r="37" spans="1:17" s="12" customFormat="1" ht="25.5" x14ac:dyDescent="0.2">
      <c r="A37" s="106" t="s">
        <v>877</v>
      </c>
      <c r="B37" s="106"/>
      <c r="C37" s="111" t="s">
        <v>878</v>
      </c>
      <c r="D37" s="111"/>
      <c r="E37" s="106" t="s">
        <v>81</v>
      </c>
      <c r="F37" s="106">
        <v>2</v>
      </c>
      <c r="G37" s="37"/>
      <c r="H37" s="37"/>
      <c r="I37" s="38">
        <f t="shared" si="0"/>
        <v>0</v>
      </c>
      <c r="J37" s="37"/>
      <c r="K37" s="37"/>
      <c r="L37" s="38">
        <f t="shared" si="1"/>
        <v>0</v>
      </c>
      <c r="M37" s="38">
        <f t="shared" si="2"/>
        <v>0</v>
      </c>
      <c r="N37" s="38">
        <f t="shared" si="3"/>
        <v>0</v>
      </c>
      <c r="O37" s="38">
        <f t="shared" si="4"/>
        <v>0</v>
      </c>
      <c r="P37" s="38">
        <f t="shared" si="5"/>
        <v>0</v>
      </c>
      <c r="Q37" s="38">
        <f t="shared" si="6"/>
        <v>0</v>
      </c>
    </row>
    <row r="38" spans="1:17" s="12" customFormat="1" ht="25.5" x14ac:dyDescent="0.2">
      <c r="A38" s="106" t="s">
        <v>879</v>
      </c>
      <c r="B38" s="106"/>
      <c r="C38" s="111" t="s">
        <v>880</v>
      </c>
      <c r="D38" s="111"/>
      <c r="E38" s="106" t="s">
        <v>81</v>
      </c>
      <c r="F38" s="106">
        <v>12</v>
      </c>
      <c r="G38" s="37"/>
      <c r="H38" s="37"/>
      <c r="I38" s="38">
        <f t="shared" si="0"/>
        <v>0</v>
      </c>
      <c r="J38" s="37"/>
      <c r="K38" s="37"/>
      <c r="L38" s="38">
        <f t="shared" si="1"/>
        <v>0</v>
      </c>
      <c r="M38" s="38">
        <f t="shared" si="2"/>
        <v>0</v>
      </c>
      <c r="N38" s="38">
        <f t="shared" si="3"/>
        <v>0</v>
      </c>
      <c r="O38" s="38">
        <f t="shared" si="4"/>
        <v>0</v>
      </c>
      <c r="P38" s="38">
        <f t="shared" si="5"/>
        <v>0</v>
      </c>
      <c r="Q38" s="38">
        <f t="shared" si="6"/>
        <v>0</v>
      </c>
    </row>
    <row r="39" spans="1:17" s="12" customFormat="1" x14ac:dyDescent="0.2">
      <c r="A39" s="202" t="s">
        <v>881</v>
      </c>
      <c r="B39" s="202"/>
      <c r="C39" s="222" t="s">
        <v>882</v>
      </c>
      <c r="D39" s="220"/>
      <c r="E39" s="202"/>
      <c r="F39" s="202"/>
      <c r="G39" s="203"/>
      <c r="H39" s="203"/>
      <c r="I39" s="203"/>
      <c r="J39" s="203"/>
      <c r="K39" s="203"/>
      <c r="L39" s="203"/>
      <c r="M39" s="203"/>
      <c r="N39" s="203"/>
      <c r="O39" s="203"/>
      <c r="P39" s="203"/>
      <c r="Q39" s="203"/>
    </row>
    <row r="40" spans="1:17" s="12" customFormat="1" ht="25.5" x14ac:dyDescent="0.2">
      <c r="A40" s="106" t="s">
        <v>883</v>
      </c>
      <c r="B40" s="106"/>
      <c r="C40" s="111" t="s">
        <v>884</v>
      </c>
      <c r="D40" s="111"/>
      <c r="E40" s="106" t="s">
        <v>81</v>
      </c>
      <c r="F40" s="106">
        <v>2</v>
      </c>
      <c r="G40" s="37"/>
      <c r="H40" s="37"/>
      <c r="I40" s="38">
        <f t="shared" si="0"/>
        <v>0</v>
      </c>
      <c r="J40" s="37"/>
      <c r="K40" s="37"/>
      <c r="L40" s="38">
        <f t="shared" si="1"/>
        <v>0</v>
      </c>
      <c r="M40" s="38">
        <f t="shared" si="2"/>
        <v>0</v>
      </c>
      <c r="N40" s="38">
        <f t="shared" si="3"/>
        <v>0</v>
      </c>
      <c r="O40" s="38">
        <f t="shared" si="4"/>
        <v>0</v>
      </c>
      <c r="P40" s="38">
        <f t="shared" si="5"/>
        <v>0</v>
      </c>
      <c r="Q40" s="38">
        <f t="shared" si="6"/>
        <v>0</v>
      </c>
    </row>
    <row r="41" spans="1:17" s="12" customFormat="1" x14ac:dyDescent="0.2">
      <c r="A41" s="202" t="s">
        <v>885</v>
      </c>
      <c r="B41" s="202"/>
      <c r="C41" s="222" t="s">
        <v>886</v>
      </c>
      <c r="D41" s="220"/>
      <c r="E41" s="202"/>
      <c r="F41" s="202"/>
      <c r="G41" s="203"/>
      <c r="H41" s="203"/>
      <c r="I41" s="203"/>
      <c r="J41" s="203"/>
      <c r="K41" s="203"/>
      <c r="L41" s="203"/>
      <c r="M41" s="203"/>
      <c r="N41" s="203"/>
      <c r="O41" s="203"/>
      <c r="P41" s="203"/>
      <c r="Q41" s="203"/>
    </row>
    <row r="42" spans="1:17" s="12" customFormat="1" ht="38.25" x14ac:dyDescent="0.2">
      <c r="A42" s="106" t="s">
        <v>887</v>
      </c>
      <c r="B42" s="106"/>
      <c r="C42" s="111" t="s">
        <v>888</v>
      </c>
      <c r="D42" s="111"/>
      <c r="E42" s="106" t="s">
        <v>81</v>
      </c>
      <c r="F42" s="106">
        <v>2</v>
      </c>
      <c r="G42" s="37"/>
      <c r="H42" s="37"/>
      <c r="I42" s="38">
        <f t="shared" si="0"/>
        <v>0</v>
      </c>
      <c r="J42" s="37"/>
      <c r="K42" s="37"/>
      <c r="L42" s="38">
        <f t="shared" si="1"/>
        <v>0</v>
      </c>
      <c r="M42" s="38">
        <f t="shared" si="2"/>
        <v>0</v>
      </c>
      <c r="N42" s="38">
        <f t="shared" si="3"/>
        <v>0</v>
      </c>
      <c r="O42" s="38">
        <f t="shared" si="4"/>
        <v>0</v>
      </c>
      <c r="P42" s="38">
        <f t="shared" si="5"/>
        <v>0</v>
      </c>
      <c r="Q42" s="38">
        <f t="shared" si="6"/>
        <v>0</v>
      </c>
    </row>
    <row r="43" spans="1:17" s="12" customFormat="1" ht="38.25" x14ac:dyDescent="0.2">
      <c r="A43" s="106" t="s">
        <v>889</v>
      </c>
      <c r="B43" s="106"/>
      <c r="C43" s="111" t="s">
        <v>890</v>
      </c>
      <c r="D43" s="111"/>
      <c r="E43" s="106" t="s">
        <v>81</v>
      </c>
      <c r="F43" s="106">
        <v>2</v>
      </c>
      <c r="G43" s="37"/>
      <c r="H43" s="37"/>
      <c r="I43" s="38">
        <f t="shared" si="0"/>
        <v>0</v>
      </c>
      <c r="J43" s="37"/>
      <c r="K43" s="37"/>
      <c r="L43" s="38">
        <f t="shared" si="1"/>
        <v>0</v>
      </c>
      <c r="M43" s="38">
        <f t="shared" si="2"/>
        <v>0</v>
      </c>
      <c r="N43" s="38">
        <f t="shared" si="3"/>
        <v>0</v>
      </c>
      <c r="O43" s="38">
        <f t="shared" si="4"/>
        <v>0</v>
      </c>
      <c r="P43" s="38">
        <f t="shared" si="5"/>
        <v>0</v>
      </c>
      <c r="Q43" s="38">
        <f t="shared" si="6"/>
        <v>0</v>
      </c>
    </row>
    <row r="44" spans="1:17" s="12" customFormat="1" ht="38.25" x14ac:dyDescent="0.2">
      <c r="A44" s="106" t="s">
        <v>891</v>
      </c>
      <c r="B44" s="106"/>
      <c r="C44" s="111" t="s">
        <v>892</v>
      </c>
      <c r="D44" s="111"/>
      <c r="E44" s="106" t="s">
        <v>81</v>
      </c>
      <c r="F44" s="106">
        <v>7</v>
      </c>
      <c r="G44" s="37"/>
      <c r="H44" s="37"/>
      <c r="I44" s="38">
        <f t="shared" si="0"/>
        <v>0</v>
      </c>
      <c r="J44" s="37"/>
      <c r="K44" s="37"/>
      <c r="L44" s="38">
        <f t="shared" si="1"/>
        <v>0</v>
      </c>
      <c r="M44" s="38">
        <f t="shared" si="2"/>
        <v>0</v>
      </c>
      <c r="N44" s="38">
        <f t="shared" si="3"/>
        <v>0</v>
      </c>
      <c r="O44" s="38">
        <f t="shared" si="4"/>
        <v>0</v>
      </c>
      <c r="P44" s="38">
        <f t="shared" si="5"/>
        <v>0</v>
      </c>
      <c r="Q44" s="38">
        <f t="shared" si="6"/>
        <v>0</v>
      </c>
    </row>
    <row r="45" spans="1:17" s="12" customFormat="1" x14ac:dyDescent="0.2">
      <c r="A45" s="202" t="s">
        <v>893</v>
      </c>
      <c r="B45" s="202"/>
      <c r="C45" s="222" t="s">
        <v>894</v>
      </c>
      <c r="D45" s="220"/>
      <c r="E45" s="202"/>
      <c r="F45" s="202"/>
      <c r="G45" s="203"/>
      <c r="H45" s="203"/>
      <c r="I45" s="203"/>
      <c r="J45" s="203"/>
      <c r="K45" s="203"/>
      <c r="L45" s="203"/>
      <c r="M45" s="203"/>
      <c r="N45" s="203"/>
      <c r="O45" s="203"/>
      <c r="P45" s="203"/>
      <c r="Q45" s="203"/>
    </row>
    <row r="46" spans="1:17" s="12" customFormat="1" ht="51" x14ac:dyDescent="0.2">
      <c r="A46" s="106" t="s">
        <v>895</v>
      </c>
      <c r="B46" s="106"/>
      <c r="C46" s="111" t="s">
        <v>896</v>
      </c>
      <c r="D46" s="111"/>
      <c r="E46" s="106" t="s">
        <v>81</v>
      </c>
      <c r="F46" s="106">
        <v>22</v>
      </c>
      <c r="G46" s="37"/>
      <c r="H46" s="37"/>
      <c r="I46" s="38">
        <f t="shared" si="0"/>
        <v>0</v>
      </c>
      <c r="J46" s="37"/>
      <c r="K46" s="37"/>
      <c r="L46" s="38">
        <f t="shared" si="1"/>
        <v>0</v>
      </c>
      <c r="M46" s="38">
        <f t="shared" si="2"/>
        <v>0</v>
      </c>
      <c r="N46" s="38">
        <f t="shared" si="3"/>
        <v>0</v>
      </c>
      <c r="O46" s="38">
        <f t="shared" si="4"/>
        <v>0</v>
      </c>
      <c r="P46" s="38">
        <f t="shared" si="5"/>
        <v>0</v>
      </c>
      <c r="Q46" s="38">
        <f t="shared" si="6"/>
        <v>0</v>
      </c>
    </row>
    <row r="47" spans="1:17" s="12" customFormat="1" ht="51" x14ac:dyDescent="0.2">
      <c r="A47" s="106" t="s">
        <v>897</v>
      </c>
      <c r="B47" s="106"/>
      <c r="C47" s="111" t="s">
        <v>898</v>
      </c>
      <c r="D47" s="111"/>
      <c r="E47" s="106" t="s">
        <v>81</v>
      </c>
      <c r="F47" s="106">
        <v>2</v>
      </c>
      <c r="G47" s="37"/>
      <c r="H47" s="37"/>
      <c r="I47" s="38">
        <f t="shared" si="0"/>
        <v>0</v>
      </c>
      <c r="J47" s="37"/>
      <c r="K47" s="37"/>
      <c r="L47" s="38">
        <f t="shared" si="1"/>
        <v>0</v>
      </c>
      <c r="M47" s="38">
        <f t="shared" si="2"/>
        <v>0</v>
      </c>
      <c r="N47" s="38">
        <f t="shared" si="3"/>
        <v>0</v>
      </c>
      <c r="O47" s="38">
        <f t="shared" si="4"/>
        <v>0</v>
      </c>
      <c r="P47" s="38">
        <f t="shared" si="5"/>
        <v>0</v>
      </c>
      <c r="Q47" s="38">
        <f t="shared" si="6"/>
        <v>0</v>
      </c>
    </row>
    <row r="48" spans="1:17" s="12" customFormat="1" ht="51" x14ac:dyDescent="0.2">
      <c r="A48" s="106" t="s">
        <v>899</v>
      </c>
      <c r="B48" s="106"/>
      <c r="C48" s="111" t="s">
        <v>900</v>
      </c>
      <c r="D48" s="111"/>
      <c r="E48" s="106" t="s">
        <v>81</v>
      </c>
      <c r="F48" s="106">
        <v>17</v>
      </c>
      <c r="G48" s="37"/>
      <c r="H48" s="37"/>
      <c r="I48" s="38">
        <f t="shared" si="0"/>
        <v>0</v>
      </c>
      <c r="J48" s="37"/>
      <c r="K48" s="37"/>
      <c r="L48" s="38">
        <f t="shared" si="1"/>
        <v>0</v>
      </c>
      <c r="M48" s="38">
        <f t="shared" si="2"/>
        <v>0</v>
      </c>
      <c r="N48" s="38">
        <f t="shared" si="3"/>
        <v>0</v>
      </c>
      <c r="O48" s="38">
        <f t="shared" si="4"/>
        <v>0</v>
      </c>
      <c r="P48" s="38">
        <f t="shared" si="5"/>
        <v>0</v>
      </c>
      <c r="Q48" s="38">
        <f t="shared" si="6"/>
        <v>0</v>
      </c>
    </row>
    <row r="49" spans="1:237" s="12" customFormat="1" x14ac:dyDescent="0.2">
      <c r="A49" s="202" t="s">
        <v>901</v>
      </c>
      <c r="B49" s="202"/>
      <c r="C49" s="222" t="s">
        <v>902</v>
      </c>
      <c r="D49" s="220"/>
      <c r="E49" s="202"/>
      <c r="F49" s="202"/>
      <c r="G49" s="203"/>
      <c r="H49" s="203"/>
      <c r="I49" s="203"/>
      <c r="J49" s="203"/>
      <c r="K49" s="203"/>
      <c r="L49" s="203"/>
      <c r="M49" s="203"/>
      <c r="N49" s="203"/>
      <c r="O49" s="203"/>
      <c r="P49" s="203"/>
      <c r="Q49" s="203"/>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row>
    <row r="50" spans="1:237" s="12" customFormat="1" ht="25.5" x14ac:dyDescent="0.2">
      <c r="A50" s="106" t="s">
        <v>903</v>
      </c>
      <c r="B50" s="106"/>
      <c r="C50" s="111" t="s">
        <v>904</v>
      </c>
      <c r="D50" s="111"/>
      <c r="E50" s="106" t="s">
        <v>81</v>
      </c>
      <c r="F50" s="106">
        <v>2</v>
      </c>
      <c r="G50" s="37"/>
      <c r="H50" s="37"/>
      <c r="I50" s="38">
        <f t="shared" si="0"/>
        <v>0</v>
      </c>
      <c r="J50" s="37"/>
      <c r="K50" s="37"/>
      <c r="L50" s="38">
        <f t="shared" si="1"/>
        <v>0</v>
      </c>
      <c r="M50" s="38">
        <f t="shared" si="2"/>
        <v>0</v>
      </c>
      <c r="N50" s="38">
        <f t="shared" si="3"/>
        <v>0</v>
      </c>
      <c r="O50" s="38">
        <f t="shared" si="4"/>
        <v>0</v>
      </c>
      <c r="P50" s="38">
        <f t="shared" si="5"/>
        <v>0</v>
      </c>
      <c r="Q50" s="38">
        <f t="shared" si="6"/>
        <v>0</v>
      </c>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row>
    <row r="51" spans="1:237" s="12" customFormat="1" ht="25.5" x14ac:dyDescent="0.2">
      <c r="A51" s="106" t="s">
        <v>905</v>
      </c>
      <c r="B51" s="106"/>
      <c r="C51" s="111" t="s">
        <v>906</v>
      </c>
      <c r="D51" s="111"/>
      <c r="E51" s="106" t="s">
        <v>81</v>
      </c>
      <c r="F51" s="106">
        <v>2</v>
      </c>
      <c r="G51" s="37"/>
      <c r="H51" s="37"/>
      <c r="I51" s="38">
        <f t="shared" si="0"/>
        <v>0</v>
      </c>
      <c r="J51" s="37"/>
      <c r="K51" s="37"/>
      <c r="L51" s="38">
        <f t="shared" si="1"/>
        <v>0</v>
      </c>
      <c r="M51" s="38">
        <f t="shared" si="2"/>
        <v>0</v>
      </c>
      <c r="N51" s="38">
        <f t="shared" si="3"/>
        <v>0</v>
      </c>
      <c r="O51" s="38">
        <f t="shared" si="4"/>
        <v>0</v>
      </c>
      <c r="P51" s="38">
        <f t="shared" si="5"/>
        <v>0</v>
      </c>
      <c r="Q51" s="38">
        <f t="shared" si="6"/>
        <v>0</v>
      </c>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row>
    <row r="52" spans="1:237" s="12" customFormat="1" ht="25.5" x14ac:dyDescent="0.2">
      <c r="A52" s="106" t="s">
        <v>907</v>
      </c>
      <c r="B52" s="106"/>
      <c r="C52" s="111" t="s">
        <v>908</v>
      </c>
      <c r="D52" s="111"/>
      <c r="E52" s="106" t="s">
        <v>81</v>
      </c>
      <c r="F52" s="106">
        <v>7</v>
      </c>
      <c r="G52" s="37"/>
      <c r="H52" s="37"/>
      <c r="I52" s="38">
        <f t="shared" si="0"/>
        <v>0</v>
      </c>
      <c r="J52" s="37"/>
      <c r="K52" s="37"/>
      <c r="L52" s="38">
        <f t="shared" si="1"/>
        <v>0</v>
      </c>
      <c r="M52" s="38">
        <f t="shared" si="2"/>
        <v>0</v>
      </c>
      <c r="N52" s="38">
        <f t="shared" si="3"/>
        <v>0</v>
      </c>
      <c r="O52" s="38">
        <f t="shared" si="4"/>
        <v>0</v>
      </c>
      <c r="P52" s="38">
        <f t="shared" si="5"/>
        <v>0</v>
      </c>
      <c r="Q52" s="38">
        <f t="shared" si="6"/>
        <v>0</v>
      </c>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row>
    <row r="53" spans="1:237" s="12" customFormat="1" ht="25.5" x14ac:dyDescent="0.2">
      <c r="A53" s="106" t="s">
        <v>909</v>
      </c>
      <c r="B53" s="106"/>
      <c r="C53" s="111" t="s">
        <v>910</v>
      </c>
      <c r="D53" s="111"/>
      <c r="E53" s="106" t="s">
        <v>81</v>
      </c>
      <c r="F53" s="106">
        <v>1</v>
      </c>
      <c r="G53" s="37"/>
      <c r="H53" s="37"/>
      <c r="I53" s="38">
        <f t="shared" si="0"/>
        <v>0</v>
      </c>
      <c r="J53" s="37"/>
      <c r="K53" s="37"/>
      <c r="L53" s="38">
        <f t="shared" si="1"/>
        <v>0</v>
      </c>
      <c r="M53" s="38">
        <f t="shared" si="2"/>
        <v>0</v>
      </c>
      <c r="N53" s="38">
        <f t="shared" si="3"/>
        <v>0</v>
      </c>
      <c r="O53" s="38">
        <f t="shared" si="4"/>
        <v>0</v>
      </c>
      <c r="P53" s="38">
        <f t="shared" si="5"/>
        <v>0</v>
      </c>
      <c r="Q53" s="38">
        <f t="shared" si="6"/>
        <v>0</v>
      </c>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row>
    <row r="54" spans="1:237" s="12" customFormat="1" x14ac:dyDescent="0.2">
      <c r="A54" s="202" t="s">
        <v>911</v>
      </c>
      <c r="B54" s="202"/>
      <c r="C54" s="222" t="s">
        <v>912</v>
      </c>
      <c r="D54" s="220"/>
      <c r="E54" s="202"/>
      <c r="F54" s="202"/>
      <c r="G54" s="203"/>
      <c r="H54" s="203"/>
      <c r="I54" s="203"/>
      <c r="J54" s="203"/>
      <c r="K54" s="203"/>
      <c r="L54" s="203"/>
      <c r="M54" s="203"/>
      <c r="N54" s="203"/>
      <c r="O54" s="203"/>
      <c r="P54" s="203"/>
      <c r="Q54" s="203"/>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row>
    <row r="55" spans="1:237" s="12" customFormat="1" ht="102" x14ac:dyDescent="0.2">
      <c r="A55" s="106" t="s">
        <v>913</v>
      </c>
      <c r="B55" s="106"/>
      <c r="C55" s="111" t="s">
        <v>914</v>
      </c>
      <c r="D55" s="111"/>
      <c r="E55" s="106" t="s">
        <v>126</v>
      </c>
      <c r="F55" s="106">
        <v>1</v>
      </c>
      <c r="G55" s="37"/>
      <c r="H55" s="37"/>
      <c r="I55" s="38">
        <f t="shared" si="0"/>
        <v>0</v>
      </c>
      <c r="J55" s="37"/>
      <c r="K55" s="37"/>
      <c r="L55" s="38">
        <f t="shared" si="1"/>
        <v>0</v>
      </c>
      <c r="M55" s="38">
        <f t="shared" si="2"/>
        <v>0</v>
      </c>
      <c r="N55" s="38">
        <f t="shared" si="3"/>
        <v>0</v>
      </c>
      <c r="O55" s="38">
        <f t="shared" si="4"/>
        <v>0</v>
      </c>
      <c r="P55" s="38">
        <f t="shared" si="5"/>
        <v>0</v>
      </c>
      <c r="Q55" s="38">
        <f t="shared" si="6"/>
        <v>0</v>
      </c>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row>
    <row r="56" spans="1:237" s="12" customFormat="1" ht="102" x14ac:dyDescent="0.2">
      <c r="A56" s="106" t="s">
        <v>915</v>
      </c>
      <c r="B56" s="106"/>
      <c r="C56" s="111" t="s">
        <v>916</v>
      </c>
      <c r="D56" s="111"/>
      <c r="E56" s="106" t="s">
        <v>126</v>
      </c>
      <c r="F56" s="106">
        <v>1</v>
      </c>
      <c r="G56" s="37"/>
      <c r="H56" s="37"/>
      <c r="I56" s="38">
        <f t="shared" si="0"/>
        <v>0</v>
      </c>
      <c r="J56" s="37"/>
      <c r="K56" s="37"/>
      <c r="L56" s="38">
        <f t="shared" si="1"/>
        <v>0</v>
      </c>
      <c r="M56" s="38">
        <f t="shared" si="2"/>
        <v>0</v>
      </c>
      <c r="N56" s="38">
        <f t="shared" si="3"/>
        <v>0</v>
      </c>
      <c r="O56" s="38">
        <f t="shared" si="4"/>
        <v>0</v>
      </c>
      <c r="P56" s="38">
        <f t="shared" si="5"/>
        <v>0</v>
      </c>
      <c r="Q56" s="38">
        <f t="shared" si="6"/>
        <v>0</v>
      </c>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row>
    <row r="57" spans="1:237" s="12" customFormat="1" x14ac:dyDescent="0.2">
      <c r="A57" s="209">
        <v>5</v>
      </c>
      <c r="B57" s="202"/>
      <c r="C57" s="222" t="s">
        <v>917</v>
      </c>
      <c r="D57" s="220"/>
      <c r="E57" s="202"/>
      <c r="F57" s="202"/>
      <c r="G57" s="203"/>
      <c r="H57" s="203"/>
      <c r="I57" s="203"/>
      <c r="J57" s="203"/>
      <c r="K57" s="203"/>
      <c r="L57" s="203"/>
      <c r="M57" s="203"/>
      <c r="N57" s="203"/>
      <c r="O57" s="203"/>
      <c r="P57" s="203"/>
      <c r="Q57" s="203"/>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row>
    <row r="58" spans="1:237" s="12" customFormat="1" x14ac:dyDescent="0.2">
      <c r="A58" s="202" t="s">
        <v>918</v>
      </c>
      <c r="B58" s="202"/>
      <c r="C58" s="222" t="s">
        <v>919</v>
      </c>
      <c r="D58" s="220"/>
      <c r="E58" s="202"/>
      <c r="F58" s="202"/>
      <c r="G58" s="203"/>
      <c r="H58" s="203"/>
      <c r="I58" s="203"/>
      <c r="J58" s="203"/>
      <c r="K58" s="203"/>
      <c r="L58" s="203"/>
      <c r="M58" s="203"/>
      <c r="N58" s="203"/>
      <c r="O58" s="203"/>
      <c r="P58" s="203"/>
      <c r="Q58" s="203"/>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row>
    <row r="59" spans="1:237" s="12" customFormat="1" ht="25.5" x14ac:dyDescent="0.2">
      <c r="A59" s="106" t="s">
        <v>920</v>
      </c>
      <c r="B59" s="106"/>
      <c r="C59" s="111" t="s">
        <v>941</v>
      </c>
      <c r="D59" s="111"/>
      <c r="E59" s="106" t="s">
        <v>81</v>
      </c>
      <c r="F59" s="106">
        <v>1</v>
      </c>
      <c r="G59" s="37"/>
      <c r="H59" s="37"/>
      <c r="I59" s="38">
        <f t="shared" si="0"/>
        <v>0</v>
      </c>
      <c r="J59" s="37"/>
      <c r="K59" s="37"/>
      <c r="L59" s="38">
        <f t="shared" si="1"/>
        <v>0</v>
      </c>
      <c r="M59" s="38">
        <f t="shared" si="2"/>
        <v>0</v>
      </c>
      <c r="N59" s="38">
        <f t="shared" si="3"/>
        <v>0</v>
      </c>
      <c r="O59" s="38">
        <f t="shared" si="4"/>
        <v>0</v>
      </c>
      <c r="P59" s="38">
        <f t="shared" si="5"/>
        <v>0</v>
      </c>
      <c r="Q59" s="38">
        <f t="shared" si="6"/>
        <v>0</v>
      </c>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row>
    <row r="60" spans="1:237" s="12" customFormat="1" ht="51" x14ac:dyDescent="0.2">
      <c r="A60" s="202">
        <v>6</v>
      </c>
      <c r="B60" s="202">
        <v>6</v>
      </c>
      <c r="C60" s="222" t="s">
        <v>921</v>
      </c>
      <c r="D60" s="220"/>
      <c r="E60" s="202"/>
      <c r="F60" s="202"/>
      <c r="G60" s="203"/>
      <c r="H60" s="203"/>
      <c r="I60" s="203"/>
      <c r="J60" s="203"/>
      <c r="K60" s="203"/>
      <c r="L60" s="203"/>
      <c r="M60" s="203"/>
      <c r="N60" s="203"/>
      <c r="O60" s="203"/>
      <c r="P60" s="203"/>
      <c r="Q60" s="203"/>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row>
    <row r="61" spans="1:237" s="12" customFormat="1" ht="51" x14ac:dyDescent="0.2">
      <c r="A61" s="202" t="s">
        <v>922</v>
      </c>
      <c r="B61" s="202" t="s">
        <v>922</v>
      </c>
      <c r="C61" s="222" t="s">
        <v>923</v>
      </c>
      <c r="D61" s="220"/>
      <c r="E61" s="202"/>
      <c r="F61" s="202"/>
      <c r="G61" s="203"/>
      <c r="H61" s="203"/>
      <c r="I61" s="203"/>
      <c r="J61" s="203"/>
      <c r="K61" s="203"/>
      <c r="L61" s="203"/>
      <c r="M61" s="203"/>
      <c r="N61" s="203"/>
      <c r="O61" s="203"/>
      <c r="P61" s="203"/>
      <c r="Q61" s="203"/>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row>
    <row r="62" spans="1:237" s="12" customFormat="1" x14ac:dyDescent="0.2">
      <c r="A62" s="106" t="s">
        <v>924</v>
      </c>
      <c r="B62" s="106" t="s">
        <v>924</v>
      </c>
      <c r="C62" s="111" t="s">
        <v>925</v>
      </c>
      <c r="D62" s="111"/>
      <c r="E62" s="106" t="s">
        <v>132</v>
      </c>
      <c r="F62" s="106">
        <v>1</v>
      </c>
      <c r="G62" s="37"/>
      <c r="H62" s="37"/>
      <c r="I62" s="244">
        <f t="shared" si="0"/>
        <v>0</v>
      </c>
      <c r="J62" s="37"/>
      <c r="K62" s="37"/>
      <c r="L62" s="244">
        <f t="shared" si="1"/>
        <v>0</v>
      </c>
      <c r="M62" s="244">
        <f t="shared" si="2"/>
        <v>0</v>
      </c>
      <c r="N62" s="244">
        <f t="shared" si="3"/>
        <v>0</v>
      </c>
      <c r="O62" s="244">
        <f t="shared" si="4"/>
        <v>0</v>
      </c>
      <c r="P62" s="244">
        <f t="shared" si="5"/>
        <v>0</v>
      </c>
      <c r="Q62" s="244">
        <f t="shared" si="6"/>
        <v>0</v>
      </c>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row>
    <row r="63" spans="1:237" s="12" customFormat="1" x14ac:dyDescent="0.2">
      <c r="A63" s="106" t="s">
        <v>926</v>
      </c>
      <c r="B63" s="106" t="s">
        <v>926</v>
      </c>
      <c r="C63" s="111" t="s">
        <v>927</v>
      </c>
      <c r="D63" s="111"/>
      <c r="E63" s="106" t="s">
        <v>132</v>
      </c>
      <c r="F63" s="106">
        <v>4</v>
      </c>
      <c r="G63" s="37"/>
      <c r="H63" s="37"/>
      <c r="I63" s="244">
        <f t="shared" si="0"/>
        <v>0</v>
      </c>
      <c r="J63" s="37"/>
      <c r="K63" s="37"/>
      <c r="L63" s="244">
        <f t="shared" si="1"/>
        <v>0</v>
      </c>
      <c r="M63" s="244">
        <f t="shared" si="2"/>
        <v>0</v>
      </c>
      <c r="N63" s="244">
        <f t="shared" si="3"/>
        <v>0</v>
      </c>
      <c r="O63" s="244">
        <f t="shared" si="4"/>
        <v>0</v>
      </c>
      <c r="P63" s="244">
        <f t="shared" si="5"/>
        <v>0</v>
      </c>
      <c r="Q63" s="244">
        <f>N63+O63+P63</f>
        <v>0</v>
      </c>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row>
    <row r="64" spans="1:237" s="12" customFormat="1" ht="25.5" x14ac:dyDescent="0.2">
      <c r="A64" s="202">
        <v>7</v>
      </c>
      <c r="B64" s="202"/>
      <c r="C64" s="222" t="s">
        <v>928</v>
      </c>
      <c r="D64" s="220"/>
      <c r="E64" s="202"/>
      <c r="F64" s="202"/>
      <c r="G64" s="203"/>
      <c r="H64" s="203"/>
      <c r="I64" s="203"/>
      <c r="J64" s="203"/>
      <c r="K64" s="203"/>
      <c r="L64" s="203"/>
      <c r="M64" s="203"/>
      <c r="N64" s="203"/>
      <c r="O64" s="203"/>
      <c r="P64" s="203"/>
      <c r="Q64" s="203"/>
    </row>
    <row r="65" spans="1:237" s="12" customFormat="1" ht="38.25" x14ac:dyDescent="0.2">
      <c r="A65" s="202" t="s">
        <v>929</v>
      </c>
      <c r="B65" s="202"/>
      <c r="C65" s="222" t="s">
        <v>930</v>
      </c>
      <c r="D65" s="220"/>
      <c r="E65" s="202"/>
      <c r="F65" s="202"/>
      <c r="G65" s="203"/>
      <c r="H65" s="203"/>
      <c r="I65" s="203"/>
      <c r="J65" s="203"/>
      <c r="K65" s="203"/>
      <c r="L65" s="203"/>
      <c r="M65" s="203"/>
      <c r="N65" s="203"/>
      <c r="O65" s="203"/>
      <c r="P65" s="203"/>
      <c r="Q65" s="203"/>
    </row>
    <row r="66" spans="1:237" s="12" customFormat="1" x14ac:dyDescent="0.2">
      <c r="A66" s="106" t="s">
        <v>931</v>
      </c>
      <c r="B66" s="106"/>
      <c r="C66" s="111" t="s">
        <v>932</v>
      </c>
      <c r="D66" s="111"/>
      <c r="E66" s="106" t="s">
        <v>933</v>
      </c>
      <c r="F66" s="106">
        <v>4</v>
      </c>
      <c r="G66" s="37"/>
      <c r="H66" s="37"/>
      <c r="I66" s="38">
        <f t="shared" ref="I66:I70" si="7">ROUND(G66*H66,2)</f>
        <v>0</v>
      </c>
      <c r="J66" s="37"/>
      <c r="K66" s="37"/>
      <c r="L66" s="38">
        <f t="shared" ref="L66:L70" si="8">I66+J66+K66</f>
        <v>0</v>
      </c>
      <c r="M66" s="38">
        <f t="shared" ref="M66:M70" si="9">ROUND(F66*G66,2)</f>
        <v>0</v>
      </c>
      <c r="N66" s="38">
        <f t="shared" ref="N66:N70" si="10">ROUND(F66*I66,2)</f>
        <v>0</v>
      </c>
      <c r="O66" s="38">
        <f t="shared" ref="O66:O70" si="11">ROUND(F66*J66,2)</f>
        <v>0</v>
      </c>
      <c r="P66" s="38">
        <f t="shared" ref="P66:P70" si="12">ROUND(F66*K66,2)</f>
        <v>0</v>
      </c>
      <c r="Q66" s="38">
        <f t="shared" ref="Q66:Q70" si="13">N66+O66+P66</f>
        <v>0</v>
      </c>
    </row>
    <row r="67" spans="1:237" s="12" customFormat="1" x14ac:dyDescent="0.2">
      <c r="A67" s="106" t="s">
        <v>934</v>
      </c>
      <c r="B67" s="106"/>
      <c r="C67" s="111" t="s">
        <v>935</v>
      </c>
      <c r="D67" s="111"/>
      <c r="E67" s="106" t="s">
        <v>933</v>
      </c>
      <c r="F67" s="106">
        <v>10</v>
      </c>
      <c r="G67" s="37"/>
      <c r="H67" s="37"/>
      <c r="I67" s="38">
        <f t="shared" si="7"/>
        <v>0</v>
      </c>
      <c r="J67" s="37"/>
      <c r="K67" s="37"/>
      <c r="L67" s="38">
        <f t="shared" si="8"/>
        <v>0</v>
      </c>
      <c r="M67" s="38">
        <f t="shared" si="9"/>
        <v>0</v>
      </c>
      <c r="N67" s="38">
        <f t="shared" si="10"/>
        <v>0</v>
      </c>
      <c r="O67" s="38">
        <f t="shared" si="11"/>
        <v>0</v>
      </c>
      <c r="P67" s="38">
        <f t="shared" si="12"/>
        <v>0</v>
      </c>
      <c r="Q67" s="38">
        <f t="shared" si="13"/>
        <v>0</v>
      </c>
    </row>
    <row r="68" spans="1:237" s="12" customFormat="1" ht="38.25" x14ac:dyDescent="0.2">
      <c r="A68" s="106" t="s">
        <v>936</v>
      </c>
      <c r="B68" s="106"/>
      <c r="C68" s="111" t="s">
        <v>937</v>
      </c>
      <c r="D68" s="111"/>
      <c r="E68" s="106" t="s">
        <v>933</v>
      </c>
      <c r="F68" s="206">
        <v>40</v>
      </c>
      <c r="G68" s="37"/>
      <c r="H68" s="37"/>
      <c r="I68" s="38">
        <f t="shared" si="7"/>
        <v>0</v>
      </c>
      <c r="J68" s="37"/>
      <c r="K68" s="37"/>
      <c r="L68" s="38">
        <f t="shared" si="8"/>
        <v>0</v>
      </c>
      <c r="M68" s="38">
        <f t="shared" si="9"/>
        <v>0</v>
      </c>
      <c r="N68" s="38">
        <f t="shared" si="10"/>
        <v>0</v>
      </c>
      <c r="O68" s="38">
        <f t="shared" si="11"/>
        <v>0</v>
      </c>
      <c r="P68" s="38">
        <f t="shared" si="12"/>
        <v>0</v>
      </c>
      <c r="Q68" s="38">
        <f t="shared" si="13"/>
        <v>0</v>
      </c>
    </row>
    <row r="69" spans="1:237" s="12" customFormat="1" x14ac:dyDescent="0.2">
      <c r="A69" s="106" t="s">
        <v>938</v>
      </c>
      <c r="B69" s="106"/>
      <c r="C69" s="111" t="s">
        <v>939</v>
      </c>
      <c r="D69" s="111"/>
      <c r="E69" s="106" t="s">
        <v>933</v>
      </c>
      <c r="F69" s="206">
        <v>1</v>
      </c>
      <c r="G69" s="37"/>
      <c r="H69" s="37"/>
      <c r="I69" s="38">
        <f t="shared" si="7"/>
        <v>0</v>
      </c>
      <c r="J69" s="37"/>
      <c r="K69" s="37"/>
      <c r="L69" s="38">
        <f t="shared" si="8"/>
        <v>0</v>
      </c>
      <c r="M69" s="38">
        <f t="shared" si="9"/>
        <v>0</v>
      </c>
      <c r="N69" s="38">
        <f t="shared" si="10"/>
        <v>0</v>
      </c>
      <c r="O69" s="38">
        <f t="shared" si="11"/>
        <v>0</v>
      </c>
      <c r="P69" s="38">
        <f t="shared" si="12"/>
        <v>0</v>
      </c>
      <c r="Q69" s="38">
        <f t="shared" si="13"/>
        <v>0</v>
      </c>
    </row>
    <row r="70" spans="1:237" s="12" customFormat="1" ht="13.5" thickBot="1" x14ac:dyDescent="0.25">
      <c r="A70" s="109">
        <v>8</v>
      </c>
      <c r="B70" s="109"/>
      <c r="C70" s="112" t="s">
        <v>940</v>
      </c>
      <c r="D70" s="230"/>
      <c r="E70" s="231" t="s">
        <v>107</v>
      </c>
      <c r="F70" s="212">
        <v>1</v>
      </c>
      <c r="G70" s="77"/>
      <c r="H70" s="77"/>
      <c r="I70" s="78">
        <f t="shared" si="7"/>
        <v>0</v>
      </c>
      <c r="J70" s="77"/>
      <c r="K70" s="77"/>
      <c r="L70" s="78">
        <f t="shared" si="8"/>
        <v>0</v>
      </c>
      <c r="M70" s="78">
        <f t="shared" si="9"/>
        <v>0</v>
      </c>
      <c r="N70" s="78">
        <f t="shared" si="10"/>
        <v>0</v>
      </c>
      <c r="O70" s="78">
        <f t="shared" si="11"/>
        <v>0</v>
      </c>
      <c r="P70" s="78">
        <f t="shared" si="12"/>
        <v>0</v>
      </c>
      <c r="Q70" s="78">
        <f t="shared" si="13"/>
        <v>0</v>
      </c>
    </row>
    <row r="71" spans="1:237" x14ac:dyDescent="0.2">
      <c r="A71" s="324" t="s">
        <v>13</v>
      </c>
      <c r="B71" s="325"/>
      <c r="C71" s="325"/>
      <c r="D71" s="325"/>
      <c r="E71" s="325"/>
      <c r="F71" s="325"/>
      <c r="G71" s="325"/>
      <c r="H71" s="325"/>
      <c r="I71" s="325"/>
      <c r="J71" s="325"/>
      <c r="K71" s="325"/>
      <c r="L71" s="325"/>
      <c r="M71" s="39">
        <f>SUM(M17:M70)</f>
        <v>0</v>
      </c>
      <c r="N71" s="39">
        <f>SUM(N17:N70)</f>
        <v>0</v>
      </c>
      <c r="O71" s="39">
        <f>SUM(O17:O70)</f>
        <v>0</v>
      </c>
      <c r="P71" s="39">
        <f>SUM(P17:P70)</f>
        <v>0</v>
      </c>
      <c r="Q71" s="39">
        <f>SUM(Q17:Q70)</f>
        <v>0</v>
      </c>
      <c r="R71" s="16"/>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row>
    <row r="72" spans="1:237" ht="26.25" customHeight="1" thickBot="1" x14ac:dyDescent="0.25">
      <c r="A72" s="332" t="s">
        <v>37</v>
      </c>
      <c r="B72" s="333"/>
      <c r="C72" s="333"/>
      <c r="D72" s="333"/>
      <c r="E72" s="333"/>
      <c r="F72" s="333"/>
      <c r="G72" s="333"/>
      <c r="H72" s="333"/>
      <c r="I72" s="333"/>
      <c r="J72" s="333"/>
      <c r="K72" s="334"/>
      <c r="L72" s="40"/>
      <c r="M72" s="41"/>
      <c r="N72" s="41"/>
      <c r="O72" s="41">
        <f>ROUND(O71*L72,2)</f>
        <v>0</v>
      </c>
      <c r="P72" s="41"/>
      <c r="Q72" s="41">
        <f>O72</f>
        <v>0</v>
      </c>
      <c r="R72" s="42"/>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43"/>
      <c r="FF72" s="43"/>
      <c r="FG72" s="43"/>
      <c r="FH72" s="43"/>
      <c r="FI72" s="43"/>
      <c r="FJ72" s="43"/>
      <c r="FK72" s="43"/>
      <c r="FL72" s="43"/>
      <c r="FM72" s="43"/>
      <c r="FN72" s="43"/>
      <c r="FO72" s="43"/>
      <c r="FP72" s="43"/>
      <c r="FQ72" s="43"/>
      <c r="FR72" s="43"/>
      <c r="FS72" s="43"/>
      <c r="FT72" s="43"/>
      <c r="FU72" s="43"/>
      <c r="FV72" s="43"/>
      <c r="FW72" s="43"/>
      <c r="FX72" s="43"/>
      <c r="FY72" s="43"/>
      <c r="FZ72" s="43"/>
      <c r="GA72" s="43"/>
      <c r="GB72" s="43"/>
      <c r="GC72" s="43"/>
      <c r="GD72" s="43"/>
      <c r="GE72" s="43"/>
      <c r="GF72" s="43"/>
      <c r="GG72" s="43"/>
      <c r="GH72" s="43"/>
      <c r="GI72" s="43"/>
      <c r="GJ72" s="43"/>
      <c r="GK72" s="43"/>
      <c r="GL72" s="43"/>
      <c r="GM72" s="43"/>
      <c r="GN72" s="43"/>
      <c r="GO72" s="43"/>
      <c r="GP72" s="43"/>
      <c r="GQ72" s="43"/>
      <c r="GR72" s="43"/>
      <c r="GS72" s="43"/>
      <c r="GT72" s="43"/>
      <c r="GU72" s="43"/>
      <c r="GV72" s="43"/>
      <c r="GW72" s="43"/>
      <c r="GX72" s="43"/>
      <c r="GY72" s="43"/>
      <c r="GZ72" s="43"/>
      <c r="HA72" s="43"/>
      <c r="HB72" s="43"/>
      <c r="HC72" s="43"/>
      <c r="HD72" s="43"/>
      <c r="HE72" s="43"/>
      <c r="HF72" s="43"/>
      <c r="HG72" s="43"/>
      <c r="HH72" s="43"/>
      <c r="HI72" s="43"/>
      <c r="HJ72" s="43"/>
      <c r="HK72" s="43"/>
      <c r="HL72" s="43"/>
      <c r="HM72" s="43"/>
      <c r="HN72" s="43"/>
      <c r="HO72" s="43"/>
      <c r="HP72" s="43"/>
      <c r="HQ72" s="43"/>
      <c r="HR72" s="43"/>
      <c r="HS72" s="43"/>
      <c r="HT72" s="43"/>
      <c r="HU72" s="43"/>
      <c r="HV72" s="43"/>
      <c r="HW72" s="43"/>
      <c r="HX72" s="43"/>
      <c r="HY72" s="43"/>
      <c r="HZ72" s="43"/>
      <c r="IA72" s="43"/>
      <c r="IB72" s="43"/>
      <c r="IC72" s="43"/>
    </row>
    <row r="73" spans="1:237" ht="16.5" thickBot="1" x14ac:dyDescent="0.25">
      <c r="A73" s="326" t="s">
        <v>35</v>
      </c>
      <c r="B73" s="327"/>
      <c r="C73" s="327"/>
      <c r="D73" s="327"/>
      <c r="E73" s="327"/>
      <c r="F73" s="327"/>
      <c r="G73" s="327"/>
      <c r="H73" s="327"/>
      <c r="I73" s="327"/>
      <c r="J73" s="327"/>
      <c r="K73" s="327"/>
      <c r="L73" s="327"/>
      <c r="M73" s="115">
        <f>M71</f>
        <v>0</v>
      </c>
      <c r="N73" s="115">
        <f>N71</f>
        <v>0</v>
      </c>
      <c r="O73" s="115">
        <f>O71+O72</f>
        <v>0</v>
      </c>
      <c r="P73" s="115">
        <f>P71</f>
        <v>0</v>
      </c>
      <c r="Q73" s="116">
        <f>Q71+Q72</f>
        <v>0</v>
      </c>
      <c r="R73" s="16"/>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row>
    <row r="74" spans="1:237" ht="15" customHeight="1" x14ac:dyDescent="0.2">
      <c r="A74" s="113"/>
      <c r="B74" s="113"/>
      <c r="C74" s="113"/>
      <c r="D74" s="113"/>
      <c r="E74" s="113"/>
      <c r="F74" s="113"/>
      <c r="G74" s="113"/>
      <c r="H74" s="113"/>
      <c r="I74" s="113"/>
      <c r="J74" s="113"/>
      <c r="K74" s="113"/>
      <c r="L74" s="113"/>
      <c r="M74" s="114"/>
      <c r="N74" s="114"/>
      <c r="O74" s="114"/>
      <c r="P74" s="114"/>
      <c r="Q74" s="114"/>
      <c r="R74" s="16"/>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row>
    <row r="75" spans="1:237" ht="12.75" customHeight="1" x14ac:dyDescent="0.2">
      <c r="A75" s="113"/>
      <c r="B75" s="113"/>
      <c r="C75" s="113"/>
      <c r="D75" s="113"/>
      <c r="E75" s="113"/>
      <c r="F75" s="113"/>
      <c r="G75" s="113"/>
      <c r="H75" s="113"/>
      <c r="I75" s="113"/>
      <c r="J75" s="113"/>
      <c r="K75" s="113"/>
      <c r="L75" s="113"/>
      <c r="M75" s="113"/>
      <c r="N75" s="113"/>
      <c r="O75" s="113"/>
      <c r="P75" s="113"/>
      <c r="Q75" s="114"/>
      <c r="R75" s="16"/>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row>
    <row r="76" spans="1:237" x14ac:dyDescent="0.2">
      <c r="A76" s="117" t="s">
        <v>36</v>
      </c>
      <c r="B76" s="113"/>
      <c r="C76" s="113"/>
      <c r="D76" s="113"/>
      <c r="E76" s="113"/>
      <c r="F76" s="113"/>
      <c r="G76" s="113"/>
      <c r="H76" s="113"/>
      <c r="I76" s="113"/>
      <c r="J76" s="113"/>
      <c r="K76" s="113"/>
      <c r="L76" s="113"/>
      <c r="M76" s="114"/>
      <c r="N76" s="114"/>
      <c r="O76" s="114"/>
      <c r="P76" s="114"/>
      <c r="Q76" s="114"/>
      <c r="R76" s="16"/>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row>
    <row r="77" spans="1:237" x14ac:dyDescent="0.2">
      <c r="A77" s="44"/>
      <c r="B77" s="44"/>
      <c r="C77" s="45"/>
      <c r="D77" s="45"/>
      <c r="E77" s="46"/>
      <c r="F77" s="47"/>
      <c r="G77" s="48"/>
      <c r="H77" s="48"/>
      <c r="I77" s="48"/>
      <c r="J77" s="48"/>
      <c r="K77" s="48"/>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44"/>
      <c r="CD77" s="44"/>
      <c r="CE77" s="44"/>
      <c r="CF77" s="44"/>
      <c r="CG77" s="44"/>
      <c r="CH77" s="44"/>
      <c r="CI77" s="44"/>
      <c r="CJ77" s="44"/>
      <c r="CK77" s="44"/>
      <c r="CL77" s="44"/>
      <c r="CM77" s="44"/>
      <c r="CN77" s="44"/>
      <c r="CO77" s="44"/>
      <c r="CP77" s="44"/>
      <c r="CQ77" s="44"/>
      <c r="CR77" s="44"/>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c r="GG77" s="44"/>
      <c r="GH77" s="44"/>
      <c r="GI77" s="44"/>
      <c r="GJ77" s="44"/>
      <c r="GK77" s="44"/>
      <c r="GL77" s="44"/>
      <c r="GM77" s="44"/>
      <c r="GN77" s="44"/>
      <c r="GO77" s="44"/>
      <c r="GP77" s="44"/>
      <c r="GQ77" s="44"/>
      <c r="GR77" s="44"/>
      <c r="GS77" s="44"/>
      <c r="GT77" s="44"/>
      <c r="GU77" s="44"/>
      <c r="GV77" s="44"/>
      <c r="GW77" s="44"/>
      <c r="GX77" s="44"/>
      <c r="GY77" s="44"/>
      <c r="GZ77" s="44"/>
      <c r="HA77" s="44"/>
      <c r="HB77" s="44"/>
      <c r="HC77" s="44"/>
      <c r="HD77" s="44"/>
      <c r="HE77" s="44"/>
      <c r="HF77" s="44"/>
      <c r="HG77" s="44"/>
      <c r="HH77" s="44"/>
      <c r="HI77" s="44"/>
      <c r="HJ77" s="44"/>
      <c r="HK77" s="44"/>
      <c r="HL77" s="44"/>
      <c r="HM77" s="44"/>
      <c r="HN77" s="44"/>
      <c r="HO77" s="44"/>
      <c r="HP77" s="44"/>
      <c r="HQ77" s="44"/>
      <c r="HR77" s="44"/>
      <c r="HS77" s="44"/>
      <c r="HT77" s="44"/>
      <c r="HU77" s="44"/>
      <c r="HV77" s="44"/>
      <c r="HW77" s="44"/>
      <c r="HX77" s="44"/>
      <c r="HY77" s="44"/>
      <c r="HZ77" s="44"/>
      <c r="IA77" s="44"/>
      <c r="IB77" s="44"/>
      <c r="IC77" s="44"/>
    </row>
    <row r="78" spans="1:237" x14ac:dyDescent="0.2">
      <c r="A78" s="44"/>
      <c r="B78" s="44"/>
      <c r="C78" s="8"/>
      <c r="D78" s="49" t="s">
        <v>8</v>
      </c>
      <c r="E78" s="328">
        <f>Būv.KOPTĀME_!B30</f>
        <v>0</v>
      </c>
      <c r="F78" s="329"/>
      <c r="G78" s="329"/>
      <c r="H78" s="329"/>
      <c r="I78" s="329"/>
      <c r="J78" s="329"/>
      <c r="K78" s="329"/>
      <c r="L78" s="329"/>
      <c r="M78" s="329"/>
      <c r="N78" s="329"/>
      <c r="O78" s="329"/>
      <c r="P78" s="329"/>
      <c r="Q78" s="329"/>
      <c r="R78" s="48"/>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c r="GG78" s="44"/>
      <c r="GH78" s="44"/>
      <c r="GI78" s="44"/>
      <c r="GJ78" s="44"/>
      <c r="GK78" s="44"/>
      <c r="GL78" s="44"/>
      <c r="GM78" s="44"/>
      <c r="GN78" s="44"/>
      <c r="GO78" s="44"/>
      <c r="GP78" s="44"/>
      <c r="GQ78" s="44"/>
      <c r="GR78" s="44"/>
      <c r="GS78" s="44"/>
      <c r="GT78" s="44"/>
      <c r="GU78" s="44"/>
      <c r="GV78" s="44"/>
      <c r="GW78" s="44"/>
      <c r="GX78" s="44"/>
      <c r="GY78" s="44"/>
      <c r="GZ78" s="44"/>
      <c r="HA78" s="44"/>
      <c r="HB78" s="44"/>
      <c r="HC78" s="44"/>
      <c r="HD78" s="44"/>
      <c r="HE78" s="44"/>
      <c r="HF78" s="44"/>
      <c r="HG78" s="44"/>
      <c r="HH78" s="44"/>
      <c r="HI78" s="44"/>
      <c r="HJ78" s="44"/>
      <c r="HK78" s="44"/>
      <c r="HL78" s="44"/>
      <c r="HM78" s="44"/>
      <c r="HN78" s="44"/>
      <c r="HO78" s="44"/>
      <c r="HP78" s="44"/>
      <c r="HQ78" s="44"/>
      <c r="HR78" s="44"/>
      <c r="HS78" s="44"/>
      <c r="HT78" s="44"/>
      <c r="HU78" s="44"/>
      <c r="HV78" s="44"/>
      <c r="HW78" s="44"/>
      <c r="HX78" s="44"/>
      <c r="HY78" s="44"/>
      <c r="HZ78" s="44"/>
      <c r="IA78" s="44"/>
      <c r="IB78" s="44"/>
      <c r="IC78" s="44"/>
    </row>
    <row r="79" spans="1:237" x14ac:dyDescent="0.2">
      <c r="A79" s="50"/>
      <c r="B79" s="50"/>
      <c r="C79" s="8"/>
      <c r="D79" s="8"/>
      <c r="E79" s="321" t="s">
        <v>9</v>
      </c>
      <c r="F79" s="321"/>
      <c r="G79" s="321"/>
      <c r="H79" s="321"/>
      <c r="I79" s="321"/>
      <c r="J79" s="321"/>
      <c r="K79" s="321"/>
      <c r="L79" s="321"/>
      <c r="M79" s="321"/>
      <c r="N79" s="321"/>
      <c r="O79" s="321"/>
      <c r="P79" s="321"/>
      <c r="Q79" s="321"/>
      <c r="R79" s="16"/>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row>
    <row r="80" spans="1:237" x14ac:dyDescent="0.2">
      <c r="A80" s="51"/>
      <c r="B80" s="51"/>
      <c r="C80" s="8"/>
      <c r="D80" s="52" t="s">
        <v>14</v>
      </c>
      <c r="E80" s="330">
        <f>Kopsav.1!C44</f>
        <v>0</v>
      </c>
      <c r="F80" s="331"/>
      <c r="G80" s="331"/>
      <c r="H80" s="331"/>
      <c r="I80" s="331"/>
      <c r="J80" s="331"/>
      <c r="K80" s="331"/>
      <c r="L80" s="331"/>
      <c r="M80" s="331"/>
      <c r="N80" s="331"/>
      <c r="O80" s="331"/>
      <c r="P80" s="331"/>
      <c r="Q80" s="331"/>
      <c r="R80" s="16"/>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row>
    <row r="81" spans="1:237" x14ac:dyDescent="0.2">
      <c r="A81" s="51"/>
      <c r="B81" s="51"/>
      <c r="C81" s="53"/>
      <c r="D81" s="53"/>
      <c r="E81" s="321" t="s">
        <v>9</v>
      </c>
      <c r="F81" s="321"/>
      <c r="G81" s="321"/>
      <c r="H81" s="321"/>
      <c r="I81" s="321"/>
      <c r="J81" s="321"/>
      <c r="K81" s="321"/>
      <c r="L81" s="321"/>
      <c r="M81" s="321"/>
      <c r="N81" s="321"/>
      <c r="O81" s="321"/>
      <c r="P81" s="321"/>
      <c r="Q81" s="321"/>
      <c r="R81" s="16"/>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row>
    <row r="82" spans="1:237" x14ac:dyDescent="0.2">
      <c r="A82" s="51"/>
      <c r="B82" s="51"/>
      <c r="C82" s="8"/>
      <c r="D82" s="52" t="s">
        <v>15</v>
      </c>
      <c r="E82" s="322"/>
      <c r="F82" s="322"/>
      <c r="G82" s="322"/>
      <c r="H82" s="322"/>
      <c r="I82" s="54"/>
      <c r="J82" s="54"/>
      <c r="K82" s="54"/>
      <c r="L82" s="55"/>
      <c r="M82" s="55"/>
      <c r="N82" s="55"/>
      <c r="O82" s="55"/>
      <c r="P82" s="55"/>
      <c r="Q82" s="55"/>
      <c r="R82" s="16"/>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row>
    <row r="83" spans="1:237" x14ac:dyDescent="0.2">
      <c r="A83" s="51"/>
      <c r="B83" s="51"/>
      <c r="C83" s="323"/>
      <c r="D83" s="323"/>
      <c r="E83" s="323"/>
      <c r="F83" s="56"/>
      <c r="G83" s="57"/>
      <c r="H83" s="57"/>
      <c r="I83" s="57"/>
      <c r="J83" s="57"/>
      <c r="K83" s="57"/>
      <c r="L83" s="58"/>
      <c r="M83" s="58"/>
      <c r="N83" s="58"/>
      <c r="O83" s="58"/>
      <c r="P83" s="55"/>
      <c r="Q83" s="55"/>
      <c r="R83" s="16"/>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row>
    <row r="84" spans="1:237" x14ac:dyDescent="0.2">
      <c r="A84" s="59"/>
      <c r="B84" s="59"/>
      <c r="C84" s="60"/>
      <c r="D84" s="60"/>
      <c r="E84" s="61"/>
      <c r="F84" s="56"/>
      <c r="G84" s="62"/>
      <c r="H84" s="63"/>
      <c r="I84" s="63"/>
      <c r="J84" s="63"/>
      <c r="K84" s="63"/>
      <c r="L84" s="64"/>
      <c r="M84" s="64"/>
      <c r="N84" s="64"/>
      <c r="O84" s="64"/>
      <c r="P84" s="65"/>
      <c r="Q84" s="65"/>
      <c r="R84" s="18"/>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row>
    <row r="85" spans="1:237" x14ac:dyDescent="0.2">
      <c r="B85" s="118"/>
      <c r="C85" s="66"/>
      <c r="D85" s="66"/>
      <c r="E85" s="67"/>
      <c r="F85" s="68"/>
      <c r="G85" s="69"/>
      <c r="H85" s="69"/>
      <c r="I85" s="70"/>
      <c r="J85" s="69"/>
      <c r="K85" s="69"/>
      <c r="L85" s="7"/>
      <c r="M85" s="7"/>
      <c r="N85" s="7"/>
      <c r="O85" s="7"/>
      <c r="P85" s="7"/>
    </row>
    <row r="86" spans="1:237" ht="15" x14ac:dyDescent="0.2">
      <c r="B86" s="118"/>
      <c r="C86" s="122"/>
      <c r="D86" s="122"/>
      <c r="E86" s="122"/>
      <c r="F86" s="122"/>
      <c r="G86" s="122"/>
      <c r="H86" s="122"/>
      <c r="I86" s="122"/>
      <c r="J86" s="122"/>
      <c r="K86" s="122"/>
      <c r="L86" s="122"/>
      <c r="M86" s="122"/>
      <c r="N86" s="119"/>
      <c r="O86" s="120"/>
      <c r="P86" s="7"/>
    </row>
    <row r="87" spans="1:237" ht="15" x14ac:dyDescent="0.2">
      <c r="B87" s="118"/>
      <c r="C87" s="122"/>
      <c r="D87" s="122"/>
      <c r="E87" s="122"/>
      <c r="F87" s="122"/>
      <c r="G87" s="122"/>
      <c r="H87" s="122"/>
      <c r="I87" s="122"/>
      <c r="J87" s="122"/>
      <c r="K87" s="122"/>
      <c r="L87" s="122"/>
      <c r="M87" s="122"/>
      <c r="N87" s="119"/>
      <c r="O87" s="120"/>
      <c r="P87" s="7"/>
    </row>
    <row r="88" spans="1:237" ht="15" x14ac:dyDescent="0.2">
      <c r="B88" s="118"/>
      <c r="C88" s="122"/>
      <c r="D88" s="122"/>
      <c r="E88" s="122"/>
      <c r="F88" s="122"/>
      <c r="G88" s="122"/>
      <c r="H88" s="122"/>
      <c r="I88" s="122"/>
      <c r="J88" s="122"/>
      <c r="K88" s="122"/>
      <c r="L88" s="122"/>
      <c r="M88" s="122"/>
      <c r="N88" s="119"/>
      <c r="O88" s="120"/>
      <c r="P88" s="7"/>
    </row>
    <row r="89" spans="1:237" ht="14.25" x14ac:dyDescent="0.2">
      <c r="B89" s="118"/>
      <c r="C89" s="123"/>
      <c r="D89" s="123"/>
      <c r="E89" s="123"/>
      <c r="F89" s="123"/>
      <c r="G89" s="123"/>
      <c r="H89" s="123"/>
      <c r="I89" s="123"/>
      <c r="J89" s="123"/>
      <c r="K89" s="123"/>
      <c r="L89" s="123"/>
      <c r="M89" s="123"/>
      <c r="N89" s="123"/>
      <c r="O89" s="121"/>
      <c r="P89" s="7"/>
    </row>
    <row r="90" spans="1:237" x14ac:dyDescent="0.2">
      <c r="B90" s="118"/>
      <c r="C90" s="66"/>
      <c r="D90" s="66"/>
      <c r="E90" s="67"/>
      <c r="F90" s="68"/>
      <c r="G90" s="69"/>
      <c r="H90" s="69"/>
      <c r="I90" s="71"/>
      <c r="J90" s="69"/>
      <c r="K90" s="69"/>
      <c r="L90" s="7"/>
      <c r="M90" s="7"/>
      <c r="N90" s="7"/>
      <c r="O90" s="7"/>
      <c r="P90" s="7"/>
    </row>
    <row r="91" spans="1:237" x14ac:dyDescent="0.2">
      <c r="B91" s="118"/>
      <c r="C91" s="66"/>
      <c r="D91" s="66"/>
      <c r="E91" s="67"/>
      <c r="F91" s="68"/>
      <c r="G91" s="69"/>
      <c r="H91" s="69"/>
      <c r="I91" s="71"/>
      <c r="J91" s="72"/>
      <c r="K91" s="72"/>
      <c r="L91" s="9"/>
      <c r="M91" s="7"/>
      <c r="N91" s="7"/>
      <c r="O91" s="7"/>
      <c r="P91" s="7"/>
    </row>
    <row r="92" spans="1:237" x14ac:dyDescent="0.2">
      <c r="C92" s="66"/>
      <c r="D92" s="66"/>
      <c r="E92" s="67"/>
      <c r="F92" s="68"/>
      <c r="G92" s="69"/>
      <c r="H92" s="69"/>
      <c r="I92" s="69"/>
      <c r="J92" s="69"/>
      <c r="K92" s="69"/>
      <c r="L92" s="7"/>
    </row>
  </sheetData>
  <sheetProtection algorithmName="SHA-512" hashValue="8DCaVPVtFFqTE9T4eLEZ+b77LO4HqLKGYGBF3lHVFbqZD4tHebEJH0Tve89mnj9g+yFsDSrBiXJ00tPg5qSl+A==" saltValue="wa4+bCOVoZOn5rHG9KO02A==" spinCount="100000" sheet="1" formatCells="0" formatColumns="0" formatRows="0" selectLockedCells="1" sort="0" autoFilter="0" pivotTables="0"/>
  <autoFilter ref="A16:Q73"/>
  <mergeCells count="21">
    <mergeCell ref="E79:Q79"/>
    <mergeCell ref="E80:Q80"/>
    <mergeCell ref="E81:Q81"/>
    <mergeCell ref="E82:H82"/>
    <mergeCell ref="C83:E83"/>
    <mergeCell ref="E78:Q78"/>
    <mergeCell ref="A4:Q4"/>
    <mergeCell ref="A6:Q6"/>
    <mergeCell ref="O11:P11"/>
    <mergeCell ref="O12:P12"/>
    <mergeCell ref="A14:A15"/>
    <mergeCell ref="B14:B15"/>
    <mergeCell ref="C14:C15"/>
    <mergeCell ref="D14:D15"/>
    <mergeCell ref="E14:E15"/>
    <mergeCell ref="F14:F15"/>
    <mergeCell ref="G14:L14"/>
    <mergeCell ref="M14:Q14"/>
    <mergeCell ref="A71:L71"/>
    <mergeCell ref="A72:K72"/>
    <mergeCell ref="A73:L73"/>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2" manualBreakCount="2">
    <brk id="54" max="16" man="1"/>
    <brk id="70" max="16"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87"/>
  <sheetViews>
    <sheetView view="pageBreakPreview" topLeftCell="A34" zoomScale="90" zoomScaleNormal="100" zoomScaleSheetLayoutView="90" workbookViewId="0">
      <selection activeCell="U57" sqref="U57"/>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942</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134</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Kopsav.1!A6</f>
        <v>Objekta nosaukums: „Tramvaju līnijas pieguļošās teritorijas kompleksa rekonstrukcija Liepājā." 1.kārta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840</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Q68</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51" x14ac:dyDescent="0.2">
      <c r="A17" s="208"/>
      <c r="B17" s="202" t="s">
        <v>841</v>
      </c>
      <c r="C17" s="222" t="s">
        <v>134</v>
      </c>
      <c r="D17" s="220" t="s">
        <v>843</v>
      </c>
      <c r="E17" s="232"/>
      <c r="F17" s="221"/>
      <c r="G17" s="203"/>
      <c r="H17" s="203"/>
      <c r="I17" s="203"/>
      <c r="J17" s="203"/>
      <c r="K17" s="203"/>
      <c r="L17" s="203"/>
      <c r="M17" s="203"/>
      <c r="N17" s="203"/>
      <c r="O17" s="203"/>
      <c r="P17" s="203"/>
      <c r="Q17" s="203"/>
    </row>
    <row r="18" spans="1:17" ht="51" x14ac:dyDescent="0.2">
      <c r="A18" s="202">
        <v>1</v>
      </c>
      <c r="B18" s="202"/>
      <c r="C18" s="222" t="s">
        <v>943</v>
      </c>
      <c r="D18" s="220"/>
      <c r="E18" s="232"/>
      <c r="F18" s="221"/>
      <c r="G18" s="203"/>
      <c r="H18" s="203"/>
      <c r="I18" s="203"/>
      <c r="J18" s="203"/>
      <c r="K18" s="203"/>
      <c r="L18" s="203"/>
      <c r="M18" s="203"/>
      <c r="N18" s="203"/>
      <c r="O18" s="203"/>
      <c r="P18" s="203"/>
      <c r="Q18" s="203"/>
    </row>
    <row r="19" spans="1:17" x14ac:dyDescent="0.2">
      <c r="A19" s="238" t="s">
        <v>845</v>
      </c>
      <c r="B19" s="202"/>
      <c r="C19" s="222" t="s">
        <v>1543</v>
      </c>
      <c r="D19" s="220"/>
      <c r="E19" s="232"/>
      <c r="F19" s="221"/>
      <c r="G19" s="203"/>
      <c r="H19" s="203"/>
      <c r="I19" s="203"/>
      <c r="J19" s="203"/>
      <c r="K19" s="203"/>
      <c r="L19" s="203"/>
      <c r="M19" s="203"/>
      <c r="N19" s="203"/>
      <c r="O19" s="203"/>
      <c r="P19" s="203"/>
      <c r="Q19" s="203"/>
    </row>
    <row r="20" spans="1:17" x14ac:dyDescent="0.2">
      <c r="A20" s="106" t="s">
        <v>847</v>
      </c>
      <c r="B20" s="106"/>
      <c r="C20" s="111" t="s">
        <v>944</v>
      </c>
      <c r="D20" s="111"/>
      <c r="E20" s="106" t="s">
        <v>70</v>
      </c>
      <c r="F20" s="228">
        <v>2</v>
      </c>
      <c r="G20" s="37"/>
      <c r="H20" s="37"/>
      <c r="I20" s="38">
        <f t="shared" ref="I20:I65" si="0">ROUND(G20*H20,2)</f>
        <v>0</v>
      </c>
      <c r="J20" s="37"/>
      <c r="K20" s="37"/>
      <c r="L20" s="38">
        <f t="shared" ref="L20:L65" si="1">I20+J20+K20</f>
        <v>0</v>
      </c>
      <c r="M20" s="38">
        <f t="shared" ref="M20:M65" si="2">ROUND(F20*G20,2)</f>
        <v>0</v>
      </c>
      <c r="N20" s="38">
        <f t="shared" ref="N20:N65" si="3">ROUND(F20*I20,2)</f>
        <v>0</v>
      </c>
      <c r="O20" s="38">
        <f t="shared" ref="O20:O65" si="4">ROUND(F20*J20,2)</f>
        <v>0</v>
      </c>
      <c r="P20" s="38">
        <f t="shared" ref="P20:P65" si="5">ROUND(F20*K20,2)</f>
        <v>0</v>
      </c>
      <c r="Q20" s="38">
        <f t="shared" ref="Q20:Q65" si="6">N20+O20+P20</f>
        <v>0</v>
      </c>
    </row>
    <row r="21" spans="1:17" x14ac:dyDescent="0.2">
      <c r="A21" s="106" t="s">
        <v>945</v>
      </c>
      <c r="B21" s="106"/>
      <c r="C21" s="111" t="s">
        <v>927</v>
      </c>
      <c r="D21" s="111"/>
      <c r="E21" s="106" t="s">
        <v>70</v>
      </c>
      <c r="F21" s="228">
        <v>80</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x14ac:dyDescent="0.2">
      <c r="A22" s="106" t="s">
        <v>945</v>
      </c>
      <c r="B22" s="106"/>
      <c r="C22" s="111" t="s">
        <v>946</v>
      </c>
      <c r="D22" s="111"/>
      <c r="E22" s="106" t="s">
        <v>70</v>
      </c>
      <c r="F22" s="228">
        <v>430</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x14ac:dyDescent="0.2">
      <c r="A23" s="202" t="s">
        <v>947</v>
      </c>
      <c r="B23" s="202"/>
      <c r="C23" s="222" t="s">
        <v>948</v>
      </c>
      <c r="D23" s="220"/>
      <c r="E23" s="202"/>
      <c r="F23" s="232"/>
      <c r="G23" s="203"/>
      <c r="H23" s="203"/>
      <c r="I23" s="203"/>
      <c r="J23" s="203"/>
      <c r="K23" s="203"/>
      <c r="L23" s="203"/>
      <c r="M23" s="203"/>
      <c r="N23" s="203"/>
      <c r="O23" s="203"/>
      <c r="P23" s="203"/>
      <c r="Q23" s="203"/>
    </row>
    <row r="24" spans="1:17" x14ac:dyDescent="0.2">
      <c r="A24" s="106" t="s">
        <v>949</v>
      </c>
      <c r="B24" s="106"/>
      <c r="C24" s="111" t="s">
        <v>950</v>
      </c>
      <c r="D24" s="111"/>
      <c r="E24" s="106" t="s">
        <v>70</v>
      </c>
      <c r="F24" s="228">
        <v>6</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ht="76.5" customHeight="1" x14ac:dyDescent="0.2">
      <c r="A25" s="202">
        <v>2</v>
      </c>
      <c r="B25" s="202"/>
      <c r="C25" s="222" t="s">
        <v>951</v>
      </c>
      <c r="D25" s="220"/>
      <c r="E25" s="202"/>
      <c r="F25" s="232"/>
      <c r="G25" s="203"/>
      <c r="H25" s="203"/>
      <c r="I25" s="203"/>
      <c r="J25" s="203"/>
      <c r="K25" s="203"/>
      <c r="L25" s="203"/>
      <c r="M25" s="203"/>
      <c r="N25" s="203"/>
      <c r="O25" s="203"/>
      <c r="P25" s="203"/>
      <c r="Q25" s="203"/>
    </row>
    <row r="26" spans="1:17" x14ac:dyDescent="0.2">
      <c r="A26" s="202" t="s">
        <v>952</v>
      </c>
      <c r="B26" s="202"/>
      <c r="C26" s="222" t="s">
        <v>953</v>
      </c>
      <c r="D26" s="220"/>
      <c r="E26" s="202"/>
      <c r="F26" s="202"/>
      <c r="G26" s="203"/>
      <c r="H26" s="203"/>
      <c r="I26" s="203"/>
      <c r="J26" s="203"/>
      <c r="K26" s="203"/>
      <c r="L26" s="203"/>
      <c r="M26" s="203"/>
      <c r="N26" s="203"/>
      <c r="O26" s="203"/>
      <c r="P26" s="203"/>
      <c r="Q26" s="203"/>
    </row>
    <row r="27" spans="1:17" x14ac:dyDescent="0.2">
      <c r="A27" s="106" t="s">
        <v>851</v>
      </c>
      <c r="B27" s="106"/>
      <c r="C27" s="111" t="s">
        <v>954</v>
      </c>
      <c r="D27" s="111"/>
      <c r="E27" s="106" t="s">
        <v>107</v>
      </c>
      <c r="F27" s="106">
        <v>1</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ht="89.25" x14ac:dyDescent="0.2">
      <c r="A28" s="202">
        <v>3</v>
      </c>
      <c r="B28" s="202"/>
      <c r="C28" s="222" t="s">
        <v>955</v>
      </c>
      <c r="D28" s="220"/>
      <c r="E28" s="202"/>
      <c r="F28" s="202"/>
      <c r="G28" s="203"/>
      <c r="H28" s="203"/>
      <c r="I28" s="203"/>
      <c r="J28" s="203"/>
      <c r="K28" s="203"/>
      <c r="L28" s="203"/>
      <c r="M28" s="203"/>
      <c r="N28" s="203"/>
      <c r="O28" s="203"/>
      <c r="P28" s="203"/>
      <c r="Q28" s="203"/>
    </row>
    <row r="29" spans="1:17" x14ac:dyDescent="0.2">
      <c r="A29" s="202" t="s">
        <v>860</v>
      </c>
      <c r="B29" s="202"/>
      <c r="C29" s="222" t="s">
        <v>956</v>
      </c>
      <c r="D29" s="220"/>
      <c r="E29" s="202"/>
      <c r="F29" s="202"/>
      <c r="G29" s="203"/>
      <c r="H29" s="203"/>
      <c r="I29" s="203"/>
      <c r="J29" s="203"/>
      <c r="K29" s="203"/>
      <c r="L29" s="203"/>
      <c r="M29" s="203"/>
      <c r="N29" s="203"/>
      <c r="O29" s="203"/>
      <c r="P29" s="203"/>
      <c r="Q29" s="203"/>
    </row>
    <row r="30" spans="1:17" x14ac:dyDescent="0.2">
      <c r="A30" s="106" t="s">
        <v>862</v>
      </c>
      <c r="B30" s="106"/>
      <c r="C30" s="111" t="s">
        <v>957</v>
      </c>
      <c r="D30" s="111"/>
      <c r="E30" s="106" t="s">
        <v>107</v>
      </c>
      <c r="F30" s="106">
        <v>6</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x14ac:dyDescent="0.2">
      <c r="A31" s="106" t="s">
        <v>958</v>
      </c>
      <c r="B31" s="106"/>
      <c r="C31" s="111" t="s">
        <v>954</v>
      </c>
      <c r="D31" s="111"/>
      <c r="E31" s="106" t="s">
        <v>107</v>
      </c>
      <c r="F31" s="106">
        <v>5</v>
      </c>
      <c r="G31" s="37"/>
      <c r="H31" s="37"/>
      <c r="I31" s="38">
        <f t="shared" si="0"/>
        <v>0</v>
      </c>
      <c r="J31" s="37"/>
      <c r="K31" s="37"/>
      <c r="L31" s="38">
        <f t="shared" si="1"/>
        <v>0</v>
      </c>
      <c r="M31" s="38">
        <f t="shared" si="2"/>
        <v>0</v>
      </c>
      <c r="N31" s="38">
        <f t="shared" si="3"/>
        <v>0</v>
      </c>
      <c r="O31" s="38">
        <f t="shared" si="4"/>
        <v>0</v>
      </c>
      <c r="P31" s="38">
        <f t="shared" si="5"/>
        <v>0</v>
      </c>
      <c r="Q31" s="38">
        <f t="shared" si="6"/>
        <v>0</v>
      </c>
    </row>
    <row r="32" spans="1:17" ht="25.5" x14ac:dyDescent="0.2">
      <c r="A32" s="202" t="s">
        <v>959</v>
      </c>
      <c r="B32" s="202"/>
      <c r="C32" s="222" t="s">
        <v>960</v>
      </c>
      <c r="D32" s="220"/>
      <c r="E32" s="202"/>
      <c r="F32" s="202"/>
      <c r="G32" s="203"/>
      <c r="H32" s="203"/>
      <c r="I32" s="203"/>
      <c r="J32" s="203"/>
      <c r="K32" s="203"/>
      <c r="L32" s="203"/>
      <c r="M32" s="203"/>
      <c r="N32" s="203"/>
      <c r="O32" s="203"/>
      <c r="P32" s="203"/>
      <c r="Q32" s="203"/>
    </row>
    <row r="33" spans="1:17" x14ac:dyDescent="0.2">
      <c r="A33" s="106" t="s">
        <v>961</v>
      </c>
      <c r="B33" s="106"/>
      <c r="C33" s="111" t="s">
        <v>957</v>
      </c>
      <c r="D33" s="111"/>
      <c r="E33" s="106" t="s">
        <v>107</v>
      </c>
      <c r="F33" s="106">
        <v>3</v>
      </c>
      <c r="G33" s="37"/>
      <c r="H33" s="37"/>
      <c r="I33" s="38">
        <f t="shared" si="0"/>
        <v>0</v>
      </c>
      <c r="J33" s="37"/>
      <c r="K33" s="37"/>
      <c r="L33" s="38">
        <f t="shared" si="1"/>
        <v>0</v>
      </c>
      <c r="M33" s="38">
        <f t="shared" si="2"/>
        <v>0</v>
      </c>
      <c r="N33" s="38">
        <f t="shared" si="3"/>
        <v>0</v>
      </c>
      <c r="O33" s="38">
        <f t="shared" si="4"/>
        <v>0</v>
      </c>
      <c r="P33" s="38">
        <f t="shared" si="5"/>
        <v>0</v>
      </c>
      <c r="Q33" s="38">
        <f t="shared" si="6"/>
        <v>0</v>
      </c>
    </row>
    <row r="34" spans="1:17" x14ac:dyDescent="0.2">
      <c r="A34" s="106" t="s">
        <v>962</v>
      </c>
      <c r="B34" s="106"/>
      <c r="C34" s="111" t="s">
        <v>954</v>
      </c>
      <c r="D34" s="111"/>
      <c r="E34" s="106" t="s">
        <v>107</v>
      </c>
      <c r="F34" s="106">
        <v>2</v>
      </c>
      <c r="G34" s="37"/>
      <c r="H34" s="37"/>
      <c r="I34" s="38">
        <f t="shared" si="0"/>
        <v>0</v>
      </c>
      <c r="J34" s="37"/>
      <c r="K34" s="37"/>
      <c r="L34" s="38">
        <f t="shared" si="1"/>
        <v>0</v>
      </c>
      <c r="M34" s="38">
        <f t="shared" si="2"/>
        <v>0</v>
      </c>
      <c r="N34" s="38">
        <f t="shared" si="3"/>
        <v>0</v>
      </c>
      <c r="O34" s="38">
        <f t="shared" si="4"/>
        <v>0</v>
      </c>
      <c r="P34" s="38">
        <f t="shared" si="5"/>
        <v>0</v>
      </c>
      <c r="Q34" s="38">
        <f t="shared" si="6"/>
        <v>0</v>
      </c>
    </row>
    <row r="35" spans="1:17" x14ac:dyDescent="0.2">
      <c r="A35" s="106" t="s">
        <v>963</v>
      </c>
      <c r="B35" s="106"/>
      <c r="C35" s="111" t="s">
        <v>964</v>
      </c>
      <c r="D35" s="111"/>
      <c r="E35" s="106" t="s">
        <v>107</v>
      </c>
      <c r="F35" s="106">
        <v>1</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17" x14ac:dyDescent="0.2">
      <c r="A36" s="202">
        <v>4</v>
      </c>
      <c r="B36" s="202"/>
      <c r="C36" s="222" t="s">
        <v>965</v>
      </c>
      <c r="D36" s="220"/>
      <c r="E36" s="202"/>
      <c r="F36" s="202"/>
      <c r="G36" s="203"/>
      <c r="H36" s="203"/>
      <c r="I36" s="203"/>
      <c r="J36" s="203"/>
      <c r="K36" s="203"/>
      <c r="L36" s="203"/>
      <c r="M36" s="203"/>
      <c r="N36" s="203"/>
      <c r="O36" s="203"/>
      <c r="P36" s="203"/>
      <c r="Q36" s="203"/>
    </row>
    <row r="37" spans="1:17" x14ac:dyDescent="0.2">
      <c r="A37" s="202" t="s">
        <v>865</v>
      </c>
      <c r="B37" s="202"/>
      <c r="C37" s="222" t="s">
        <v>966</v>
      </c>
      <c r="D37" s="220"/>
      <c r="E37" s="202"/>
      <c r="F37" s="202"/>
      <c r="G37" s="203"/>
      <c r="H37" s="203"/>
      <c r="I37" s="203"/>
      <c r="J37" s="203"/>
      <c r="K37" s="203"/>
      <c r="L37" s="203"/>
      <c r="M37" s="203"/>
      <c r="N37" s="203"/>
      <c r="O37" s="203"/>
      <c r="P37" s="203"/>
      <c r="Q37" s="203"/>
    </row>
    <row r="38" spans="1:17" ht="25.5" x14ac:dyDescent="0.2">
      <c r="A38" s="106" t="s">
        <v>867</v>
      </c>
      <c r="B38" s="106"/>
      <c r="C38" s="111" t="s">
        <v>967</v>
      </c>
      <c r="D38" s="111"/>
      <c r="E38" s="106" t="s">
        <v>81</v>
      </c>
      <c r="F38" s="106">
        <v>1</v>
      </c>
      <c r="G38" s="37"/>
      <c r="H38" s="37"/>
      <c r="I38" s="38">
        <f t="shared" si="0"/>
        <v>0</v>
      </c>
      <c r="J38" s="37"/>
      <c r="K38" s="37"/>
      <c r="L38" s="38">
        <f t="shared" si="1"/>
        <v>0</v>
      </c>
      <c r="M38" s="38">
        <f t="shared" si="2"/>
        <v>0</v>
      </c>
      <c r="N38" s="38">
        <f t="shared" si="3"/>
        <v>0</v>
      </c>
      <c r="O38" s="38">
        <f t="shared" si="4"/>
        <v>0</v>
      </c>
      <c r="P38" s="38">
        <f t="shared" si="5"/>
        <v>0</v>
      </c>
      <c r="Q38" s="38">
        <f t="shared" si="6"/>
        <v>0</v>
      </c>
    </row>
    <row r="39" spans="1:17" ht="25.5" x14ac:dyDescent="0.2">
      <c r="A39" s="106" t="s">
        <v>869</v>
      </c>
      <c r="B39" s="106"/>
      <c r="C39" s="111" t="s">
        <v>968</v>
      </c>
      <c r="D39" s="111"/>
      <c r="E39" s="106" t="s">
        <v>81</v>
      </c>
      <c r="F39" s="106">
        <v>1</v>
      </c>
      <c r="G39" s="37"/>
      <c r="H39" s="37"/>
      <c r="I39" s="38">
        <f t="shared" si="0"/>
        <v>0</v>
      </c>
      <c r="J39" s="37"/>
      <c r="K39" s="37"/>
      <c r="L39" s="38">
        <f t="shared" si="1"/>
        <v>0</v>
      </c>
      <c r="M39" s="38">
        <f t="shared" si="2"/>
        <v>0</v>
      </c>
      <c r="N39" s="38">
        <f t="shared" si="3"/>
        <v>0</v>
      </c>
      <c r="O39" s="38">
        <f t="shared" si="4"/>
        <v>0</v>
      </c>
      <c r="P39" s="38">
        <f t="shared" si="5"/>
        <v>0</v>
      </c>
      <c r="Q39" s="38">
        <f t="shared" si="6"/>
        <v>0</v>
      </c>
    </row>
    <row r="40" spans="1:17" ht="25.5" x14ac:dyDescent="0.2">
      <c r="A40" s="106" t="s">
        <v>871</v>
      </c>
      <c r="B40" s="106"/>
      <c r="C40" s="111" t="s">
        <v>969</v>
      </c>
      <c r="D40" s="111"/>
      <c r="E40" s="106" t="s">
        <v>81</v>
      </c>
      <c r="F40" s="106">
        <v>2</v>
      </c>
      <c r="G40" s="37"/>
      <c r="H40" s="37"/>
      <c r="I40" s="38">
        <f t="shared" si="0"/>
        <v>0</v>
      </c>
      <c r="J40" s="37"/>
      <c r="K40" s="37"/>
      <c r="L40" s="38">
        <f t="shared" si="1"/>
        <v>0</v>
      </c>
      <c r="M40" s="38">
        <f t="shared" si="2"/>
        <v>0</v>
      </c>
      <c r="N40" s="38">
        <f t="shared" si="3"/>
        <v>0</v>
      </c>
      <c r="O40" s="38">
        <f t="shared" si="4"/>
        <v>0</v>
      </c>
      <c r="P40" s="38">
        <f t="shared" si="5"/>
        <v>0</v>
      </c>
      <c r="Q40" s="38">
        <f t="shared" si="6"/>
        <v>0</v>
      </c>
    </row>
    <row r="41" spans="1:17" ht="25.5" x14ac:dyDescent="0.2">
      <c r="A41" s="202" t="s">
        <v>875</v>
      </c>
      <c r="B41" s="202"/>
      <c r="C41" s="222" t="s">
        <v>970</v>
      </c>
      <c r="D41" s="220"/>
      <c r="E41" s="202"/>
      <c r="F41" s="202"/>
      <c r="G41" s="203"/>
      <c r="H41" s="203"/>
      <c r="I41" s="203"/>
      <c r="J41" s="203"/>
      <c r="K41" s="203"/>
      <c r="L41" s="203"/>
      <c r="M41" s="203"/>
      <c r="N41" s="203"/>
      <c r="O41" s="203"/>
      <c r="P41" s="203"/>
      <c r="Q41" s="203"/>
    </row>
    <row r="42" spans="1:17" ht="25.5" x14ac:dyDescent="0.2">
      <c r="A42" s="106" t="s">
        <v>877</v>
      </c>
      <c r="B42" s="106"/>
      <c r="C42" s="111" t="s">
        <v>971</v>
      </c>
      <c r="D42" s="111"/>
      <c r="E42" s="106" t="s">
        <v>81</v>
      </c>
      <c r="F42" s="106">
        <v>1</v>
      </c>
      <c r="G42" s="37"/>
      <c r="H42" s="37"/>
      <c r="I42" s="38">
        <f t="shared" si="0"/>
        <v>0</v>
      </c>
      <c r="J42" s="37"/>
      <c r="K42" s="37"/>
      <c r="L42" s="38">
        <f t="shared" si="1"/>
        <v>0</v>
      </c>
      <c r="M42" s="38">
        <f t="shared" si="2"/>
        <v>0</v>
      </c>
      <c r="N42" s="38">
        <f t="shared" si="3"/>
        <v>0</v>
      </c>
      <c r="O42" s="38">
        <f t="shared" si="4"/>
        <v>0</v>
      </c>
      <c r="P42" s="38">
        <f t="shared" si="5"/>
        <v>0</v>
      </c>
      <c r="Q42" s="38">
        <f t="shared" si="6"/>
        <v>0</v>
      </c>
    </row>
    <row r="43" spans="1:17" ht="25.5" x14ac:dyDescent="0.2">
      <c r="A43" s="106" t="s">
        <v>879</v>
      </c>
      <c r="B43" s="106"/>
      <c r="C43" s="111" t="s">
        <v>972</v>
      </c>
      <c r="D43" s="111"/>
      <c r="E43" s="106" t="s">
        <v>81</v>
      </c>
      <c r="F43" s="106">
        <v>2</v>
      </c>
      <c r="G43" s="37"/>
      <c r="H43" s="37"/>
      <c r="I43" s="38">
        <f t="shared" si="0"/>
        <v>0</v>
      </c>
      <c r="J43" s="37"/>
      <c r="K43" s="37"/>
      <c r="L43" s="38">
        <f t="shared" si="1"/>
        <v>0</v>
      </c>
      <c r="M43" s="38">
        <f t="shared" si="2"/>
        <v>0</v>
      </c>
      <c r="N43" s="38">
        <f t="shared" si="3"/>
        <v>0</v>
      </c>
      <c r="O43" s="38">
        <f t="shared" si="4"/>
        <v>0</v>
      </c>
      <c r="P43" s="38">
        <f t="shared" si="5"/>
        <v>0</v>
      </c>
      <c r="Q43" s="38">
        <f t="shared" si="6"/>
        <v>0</v>
      </c>
    </row>
    <row r="44" spans="1:17" ht="25.5" x14ac:dyDescent="0.2">
      <c r="A44" s="106" t="s">
        <v>973</v>
      </c>
      <c r="B44" s="106"/>
      <c r="C44" s="111" t="s">
        <v>974</v>
      </c>
      <c r="D44" s="111"/>
      <c r="E44" s="106" t="s">
        <v>81</v>
      </c>
      <c r="F44" s="106">
        <v>1</v>
      </c>
      <c r="G44" s="37"/>
      <c r="H44" s="37"/>
      <c r="I44" s="38">
        <f t="shared" si="0"/>
        <v>0</v>
      </c>
      <c r="J44" s="37"/>
      <c r="K44" s="37"/>
      <c r="L44" s="38">
        <f t="shared" si="1"/>
        <v>0</v>
      </c>
      <c r="M44" s="38">
        <f t="shared" si="2"/>
        <v>0</v>
      </c>
      <c r="N44" s="38">
        <f t="shared" si="3"/>
        <v>0</v>
      </c>
      <c r="O44" s="38">
        <f t="shared" si="4"/>
        <v>0</v>
      </c>
      <c r="P44" s="38">
        <f t="shared" si="5"/>
        <v>0</v>
      </c>
      <c r="Q44" s="38">
        <f t="shared" si="6"/>
        <v>0</v>
      </c>
    </row>
    <row r="45" spans="1:17" ht="25.5" x14ac:dyDescent="0.2">
      <c r="A45" s="106" t="s">
        <v>975</v>
      </c>
      <c r="B45" s="106"/>
      <c r="C45" s="111" t="s">
        <v>976</v>
      </c>
      <c r="D45" s="111"/>
      <c r="E45" s="106" t="s">
        <v>81</v>
      </c>
      <c r="F45" s="106">
        <v>2</v>
      </c>
      <c r="G45" s="37"/>
      <c r="H45" s="37"/>
      <c r="I45" s="38">
        <f t="shared" si="0"/>
        <v>0</v>
      </c>
      <c r="J45" s="37"/>
      <c r="K45" s="37"/>
      <c r="L45" s="38">
        <f t="shared" si="1"/>
        <v>0</v>
      </c>
      <c r="M45" s="38">
        <f t="shared" si="2"/>
        <v>0</v>
      </c>
      <c r="N45" s="38">
        <f t="shared" si="3"/>
        <v>0</v>
      </c>
      <c r="O45" s="38">
        <f t="shared" si="4"/>
        <v>0</v>
      </c>
      <c r="P45" s="38">
        <f t="shared" si="5"/>
        <v>0</v>
      </c>
      <c r="Q45" s="38">
        <f t="shared" si="6"/>
        <v>0</v>
      </c>
    </row>
    <row r="46" spans="1:17" x14ac:dyDescent="0.2">
      <c r="A46" s="202" t="s">
        <v>881</v>
      </c>
      <c r="B46" s="202"/>
      <c r="C46" s="222" t="s">
        <v>977</v>
      </c>
      <c r="D46" s="220"/>
      <c r="E46" s="202"/>
      <c r="F46" s="202"/>
      <c r="G46" s="203"/>
      <c r="H46" s="203"/>
      <c r="I46" s="203"/>
      <c r="J46" s="203"/>
      <c r="K46" s="203"/>
      <c r="L46" s="203"/>
      <c r="M46" s="203"/>
      <c r="N46" s="203"/>
      <c r="O46" s="203"/>
      <c r="P46" s="203"/>
      <c r="Q46" s="203"/>
    </row>
    <row r="47" spans="1:17" ht="25.5" x14ac:dyDescent="0.2">
      <c r="A47" s="106" t="s">
        <v>883</v>
      </c>
      <c r="B47" s="106"/>
      <c r="C47" s="111" t="s">
        <v>978</v>
      </c>
      <c r="D47" s="111"/>
      <c r="E47" s="106" t="s">
        <v>81</v>
      </c>
      <c r="F47" s="106">
        <v>4</v>
      </c>
      <c r="G47" s="37"/>
      <c r="H47" s="37"/>
      <c r="I47" s="38">
        <f t="shared" si="0"/>
        <v>0</v>
      </c>
      <c r="J47" s="37"/>
      <c r="K47" s="37"/>
      <c r="L47" s="38">
        <f t="shared" si="1"/>
        <v>0</v>
      </c>
      <c r="M47" s="38">
        <f t="shared" si="2"/>
        <v>0</v>
      </c>
      <c r="N47" s="38">
        <f t="shared" si="3"/>
        <v>0</v>
      </c>
      <c r="O47" s="38">
        <f t="shared" si="4"/>
        <v>0</v>
      </c>
      <c r="P47" s="38">
        <f t="shared" si="5"/>
        <v>0</v>
      </c>
      <c r="Q47" s="38">
        <f t="shared" si="6"/>
        <v>0</v>
      </c>
    </row>
    <row r="48" spans="1:17" ht="25.5" x14ac:dyDescent="0.2">
      <c r="A48" s="106" t="s">
        <v>883</v>
      </c>
      <c r="B48" s="106"/>
      <c r="C48" s="111" t="s">
        <v>979</v>
      </c>
      <c r="D48" s="111"/>
      <c r="E48" s="106" t="s">
        <v>81</v>
      </c>
      <c r="F48" s="106">
        <v>3</v>
      </c>
      <c r="G48" s="37"/>
      <c r="H48" s="37"/>
      <c r="I48" s="38">
        <f t="shared" si="0"/>
        <v>0</v>
      </c>
      <c r="J48" s="37"/>
      <c r="K48" s="37"/>
      <c r="L48" s="38">
        <f t="shared" si="1"/>
        <v>0</v>
      </c>
      <c r="M48" s="38">
        <f t="shared" si="2"/>
        <v>0</v>
      </c>
      <c r="N48" s="38">
        <f t="shared" si="3"/>
        <v>0</v>
      </c>
      <c r="O48" s="38">
        <f t="shared" si="4"/>
        <v>0</v>
      </c>
      <c r="P48" s="38">
        <f t="shared" si="5"/>
        <v>0</v>
      </c>
      <c r="Q48" s="38">
        <f t="shared" si="6"/>
        <v>0</v>
      </c>
    </row>
    <row r="49" spans="1:18" x14ac:dyDescent="0.2">
      <c r="A49" s="202" t="s">
        <v>885</v>
      </c>
      <c r="B49" s="202"/>
      <c r="C49" s="222" t="s">
        <v>980</v>
      </c>
      <c r="D49" s="220"/>
      <c r="E49" s="202"/>
      <c r="F49" s="202"/>
      <c r="G49" s="203"/>
      <c r="H49" s="203"/>
      <c r="I49" s="203"/>
      <c r="J49" s="203"/>
      <c r="K49" s="203"/>
      <c r="L49" s="203"/>
      <c r="M49" s="203"/>
      <c r="N49" s="203"/>
      <c r="O49" s="203"/>
      <c r="P49" s="203"/>
      <c r="Q49" s="203"/>
    </row>
    <row r="50" spans="1:18" ht="25.5" x14ac:dyDescent="0.2">
      <c r="A50" s="106" t="s">
        <v>887</v>
      </c>
      <c r="B50" s="106"/>
      <c r="C50" s="111" t="s">
        <v>981</v>
      </c>
      <c r="D50" s="111"/>
      <c r="E50" s="106" t="s">
        <v>81</v>
      </c>
      <c r="F50" s="106">
        <v>4</v>
      </c>
      <c r="G50" s="37"/>
      <c r="H50" s="37"/>
      <c r="I50" s="38">
        <f t="shared" si="0"/>
        <v>0</v>
      </c>
      <c r="J50" s="37"/>
      <c r="K50" s="37"/>
      <c r="L50" s="38">
        <f t="shared" si="1"/>
        <v>0</v>
      </c>
      <c r="M50" s="38">
        <f t="shared" si="2"/>
        <v>0</v>
      </c>
      <c r="N50" s="38">
        <f t="shared" si="3"/>
        <v>0</v>
      </c>
      <c r="O50" s="38">
        <f t="shared" si="4"/>
        <v>0</v>
      </c>
      <c r="P50" s="38">
        <f t="shared" si="5"/>
        <v>0</v>
      </c>
      <c r="Q50" s="38">
        <f t="shared" si="6"/>
        <v>0</v>
      </c>
    </row>
    <row r="51" spans="1:18" ht="51" x14ac:dyDescent="0.2">
      <c r="A51" s="202">
        <v>5</v>
      </c>
      <c r="B51" s="202"/>
      <c r="C51" s="222" t="s">
        <v>921</v>
      </c>
      <c r="D51" s="220"/>
      <c r="E51" s="202"/>
      <c r="F51" s="202"/>
      <c r="G51" s="203"/>
      <c r="H51" s="203"/>
      <c r="I51" s="203"/>
      <c r="J51" s="203"/>
      <c r="K51" s="203"/>
      <c r="L51" s="203"/>
      <c r="M51" s="203"/>
      <c r="N51" s="203"/>
      <c r="O51" s="203"/>
      <c r="P51" s="203"/>
      <c r="Q51" s="203"/>
    </row>
    <row r="52" spans="1:18" ht="51" x14ac:dyDescent="0.2">
      <c r="A52" s="202" t="s">
        <v>918</v>
      </c>
      <c r="B52" s="202"/>
      <c r="C52" s="222" t="s">
        <v>923</v>
      </c>
      <c r="D52" s="220"/>
      <c r="E52" s="202"/>
      <c r="F52" s="202"/>
      <c r="G52" s="203"/>
      <c r="H52" s="203"/>
      <c r="I52" s="203"/>
      <c r="J52" s="203"/>
      <c r="K52" s="203"/>
      <c r="L52" s="203"/>
      <c r="M52" s="203"/>
      <c r="N52" s="203"/>
      <c r="O52" s="203"/>
      <c r="P52" s="203"/>
      <c r="Q52" s="203"/>
    </row>
    <row r="53" spans="1:18" s="243" customFormat="1" x14ac:dyDescent="0.2">
      <c r="A53" s="106" t="s">
        <v>920</v>
      </c>
      <c r="B53" s="106"/>
      <c r="C53" s="111" t="s">
        <v>982</v>
      </c>
      <c r="D53" s="111"/>
      <c r="E53" s="106" t="s">
        <v>107</v>
      </c>
      <c r="F53" s="106">
        <v>2</v>
      </c>
      <c r="G53" s="245"/>
      <c r="H53" s="245"/>
      <c r="I53" s="244">
        <f t="shared" si="0"/>
        <v>0</v>
      </c>
      <c r="J53" s="245"/>
      <c r="K53" s="245"/>
      <c r="L53" s="244">
        <f t="shared" si="1"/>
        <v>0</v>
      </c>
      <c r="M53" s="244">
        <f t="shared" si="2"/>
        <v>0</v>
      </c>
      <c r="N53" s="244">
        <f t="shared" si="3"/>
        <v>0</v>
      </c>
      <c r="O53" s="244">
        <f t="shared" si="4"/>
        <v>0</v>
      </c>
      <c r="P53" s="244">
        <f t="shared" si="5"/>
        <v>0</v>
      </c>
      <c r="Q53" s="244">
        <f t="shared" si="6"/>
        <v>0</v>
      </c>
      <c r="R53" s="242"/>
    </row>
    <row r="54" spans="1:18" s="243" customFormat="1" x14ac:dyDescent="0.2">
      <c r="A54" s="106" t="s">
        <v>983</v>
      </c>
      <c r="B54" s="106"/>
      <c r="C54" s="111" t="s">
        <v>984</v>
      </c>
      <c r="D54" s="111"/>
      <c r="E54" s="106" t="s">
        <v>107</v>
      </c>
      <c r="F54" s="106">
        <v>1</v>
      </c>
      <c r="G54" s="245"/>
      <c r="H54" s="245"/>
      <c r="I54" s="244">
        <f t="shared" si="0"/>
        <v>0</v>
      </c>
      <c r="J54" s="245"/>
      <c r="K54" s="245"/>
      <c r="L54" s="244">
        <f t="shared" si="1"/>
        <v>0</v>
      </c>
      <c r="M54" s="244">
        <f t="shared" si="2"/>
        <v>0</v>
      </c>
      <c r="N54" s="244">
        <f t="shared" si="3"/>
        <v>0</v>
      </c>
      <c r="O54" s="244">
        <f t="shared" si="4"/>
        <v>0</v>
      </c>
      <c r="P54" s="244">
        <f t="shared" si="5"/>
        <v>0</v>
      </c>
      <c r="Q54" s="244">
        <f t="shared" si="6"/>
        <v>0</v>
      </c>
      <c r="R54" s="242"/>
    </row>
    <row r="55" spans="1:18" ht="51" x14ac:dyDescent="0.2">
      <c r="A55" s="202">
        <v>6</v>
      </c>
      <c r="B55" s="202"/>
      <c r="C55" s="222" t="s">
        <v>985</v>
      </c>
      <c r="D55" s="220"/>
      <c r="E55" s="202"/>
      <c r="F55" s="202"/>
      <c r="G55" s="203"/>
      <c r="H55" s="203"/>
      <c r="I55" s="203"/>
      <c r="J55" s="203"/>
      <c r="K55" s="203"/>
      <c r="L55" s="203"/>
      <c r="M55" s="203"/>
      <c r="N55" s="203"/>
      <c r="O55" s="203"/>
      <c r="P55" s="203"/>
      <c r="Q55" s="203"/>
    </row>
    <row r="56" spans="1:18" x14ac:dyDescent="0.2">
      <c r="A56" s="202" t="s">
        <v>922</v>
      </c>
      <c r="B56" s="202"/>
      <c r="C56" s="222" t="s">
        <v>986</v>
      </c>
      <c r="D56" s="220"/>
      <c r="E56" s="202"/>
      <c r="F56" s="202"/>
      <c r="G56" s="203"/>
      <c r="H56" s="203"/>
      <c r="I56" s="203"/>
      <c r="J56" s="203"/>
      <c r="K56" s="203"/>
      <c r="L56" s="203"/>
      <c r="M56" s="203"/>
      <c r="N56" s="203"/>
      <c r="O56" s="203"/>
      <c r="P56" s="203"/>
      <c r="Q56" s="203"/>
    </row>
    <row r="57" spans="1:18" x14ac:dyDescent="0.2">
      <c r="A57" s="106" t="s">
        <v>924</v>
      </c>
      <c r="B57" s="106"/>
      <c r="C57" s="111" t="s">
        <v>987</v>
      </c>
      <c r="D57" s="111"/>
      <c r="E57" s="106" t="s">
        <v>107</v>
      </c>
      <c r="F57" s="106">
        <v>1</v>
      </c>
      <c r="G57" s="37"/>
      <c r="H57" s="37"/>
      <c r="I57" s="38">
        <f t="shared" si="0"/>
        <v>0</v>
      </c>
      <c r="J57" s="37"/>
      <c r="K57" s="37"/>
      <c r="L57" s="38">
        <f t="shared" si="1"/>
        <v>0</v>
      </c>
      <c r="M57" s="38">
        <f t="shared" si="2"/>
        <v>0</v>
      </c>
      <c r="N57" s="38">
        <f t="shared" si="3"/>
        <v>0</v>
      </c>
      <c r="O57" s="38">
        <f t="shared" si="4"/>
        <v>0</v>
      </c>
      <c r="P57" s="38">
        <f t="shared" si="5"/>
        <v>0</v>
      </c>
      <c r="Q57" s="38">
        <f t="shared" si="6"/>
        <v>0</v>
      </c>
    </row>
    <row r="58" spans="1:18" ht="25.5" x14ac:dyDescent="0.2">
      <c r="A58" s="202">
        <v>7</v>
      </c>
      <c r="B58" s="202"/>
      <c r="C58" s="222" t="s">
        <v>928</v>
      </c>
      <c r="D58" s="220"/>
      <c r="E58" s="202"/>
      <c r="F58" s="202"/>
      <c r="G58" s="203"/>
      <c r="H58" s="203"/>
      <c r="I58" s="203"/>
      <c r="J58" s="203"/>
      <c r="K58" s="203"/>
      <c r="L58" s="203"/>
      <c r="M58" s="203"/>
      <c r="N58" s="203"/>
      <c r="O58" s="203"/>
      <c r="P58" s="203"/>
      <c r="Q58" s="203"/>
    </row>
    <row r="59" spans="1:18" ht="38.25" x14ac:dyDescent="0.2">
      <c r="A59" s="202" t="s">
        <v>929</v>
      </c>
      <c r="B59" s="202"/>
      <c r="C59" s="222" t="s">
        <v>988</v>
      </c>
      <c r="D59" s="220"/>
      <c r="E59" s="202"/>
      <c r="F59" s="202"/>
      <c r="G59" s="203"/>
      <c r="H59" s="203"/>
      <c r="I59" s="203"/>
      <c r="J59" s="203"/>
      <c r="K59" s="203"/>
      <c r="L59" s="203"/>
      <c r="M59" s="203"/>
      <c r="N59" s="203"/>
      <c r="O59" s="203"/>
      <c r="P59" s="203"/>
      <c r="Q59" s="203"/>
    </row>
    <row r="60" spans="1:18" x14ac:dyDescent="0.2">
      <c r="A60" s="106" t="s">
        <v>931</v>
      </c>
      <c r="B60" s="106"/>
      <c r="C60" s="111" t="s">
        <v>932</v>
      </c>
      <c r="D60" s="111"/>
      <c r="E60" s="106" t="s">
        <v>933</v>
      </c>
      <c r="F60" s="106">
        <v>6</v>
      </c>
      <c r="G60" s="37"/>
      <c r="H60" s="37"/>
      <c r="I60" s="38">
        <f t="shared" si="0"/>
        <v>0</v>
      </c>
      <c r="J60" s="37"/>
      <c r="K60" s="37"/>
      <c r="L60" s="38">
        <f t="shared" si="1"/>
        <v>0</v>
      </c>
      <c r="M60" s="38">
        <f t="shared" si="2"/>
        <v>0</v>
      </c>
      <c r="N60" s="38">
        <f t="shared" si="3"/>
        <v>0</v>
      </c>
      <c r="O60" s="38">
        <f t="shared" si="4"/>
        <v>0</v>
      </c>
      <c r="P60" s="38">
        <f t="shared" si="5"/>
        <v>0</v>
      </c>
      <c r="Q60" s="38">
        <f t="shared" si="6"/>
        <v>0</v>
      </c>
    </row>
    <row r="61" spans="1:18" x14ac:dyDescent="0.2">
      <c r="A61" s="106" t="s">
        <v>934</v>
      </c>
      <c r="B61" s="106"/>
      <c r="C61" s="111" t="s">
        <v>935</v>
      </c>
      <c r="D61" s="111"/>
      <c r="E61" s="106" t="s">
        <v>933</v>
      </c>
      <c r="F61" s="106">
        <v>6</v>
      </c>
      <c r="G61" s="37"/>
      <c r="H61" s="37"/>
      <c r="I61" s="38">
        <f t="shared" si="0"/>
        <v>0</v>
      </c>
      <c r="J61" s="37"/>
      <c r="K61" s="37"/>
      <c r="L61" s="38">
        <f t="shared" si="1"/>
        <v>0</v>
      </c>
      <c r="M61" s="38">
        <f t="shared" si="2"/>
        <v>0</v>
      </c>
      <c r="N61" s="38">
        <f t="shared" si="3"/>
        <v>0</v>
      </c>
      <c r="O61" s="38">
        <f t="shared" si="4"/>
        <v>0</v>
      </c>
      <c r="P61" s="38">
        <f t="shared" si="5"/>
        <v>0</v>
      </c>
      <c r="Q61" s="38">
        <f t="shared" si="6"/>
        <v>0</v>
      </c>
    </row>
    <row r="62" spans="1:18" x14ac:dyDescent="0.2">
      <c r="A62" s="106" t="s">
        <v>936</v>
      </c>
      <c r="B62" s="106"/>
      <c r="C62" s="111" t="s">
        <v>989</v>
      </c>
      <c r="D62" s="111"/>
      <c r="E62" s="106" t="s">
        <v>933</v>
      </c>
      <c r="F62" s="206">
        <v>2</v>
      </c>
      <c r="G62" s="37"/>
      <c r="H62" s="37"/>
      <c r="I62" s="38">
        <f t="shared" si="0"/>
        <v>0</v>
      </c>
      <c r="J62" s="37"/>
      <c r="K62" s="37"/>
      <c r="L62" s="38">
        <f t="shared" si="1"/>
        <v>0</v>
      </c>
      <c r="M62" s="38">
        <f t="shared" si="2"/>
        <v>0</v>
      </c>
      <c r="N62" s="38">
        <f t="shared" si="3"/>
        <v>0</v>
      </c>
      <c r="O62" s="38">
        <f t="shared" si="4"/>
        <v>0</v>
      </c>
      <c r="P62" s="38">
        <f t="shared" si="5"/>
        <v>0</v>
      </c>
      <c r="Q62" s="38">
        <f t="shared" si="6"/>
        <v>0</v>
      </c>
    </row>
    <row r="63" spans="1:18" ht="38.25" x14ac:dyDescent="0.2">
      <c r="A63" s="106" t="s">
        <v>938</v>
      </c>
      <c r="B63" s="106"/>
      <c r="C63" s="111" t="s">
        <v>937</v>
      </c>
      <c r="D63" s="111"/>
      <c r="E63" s="106" t="s">
        <v>933</v>
      </c>
      <c r="F63" s="206">
        <v>50</v>
      </c>
      <c r="G63" s="37"/>
      <c r="H63" s="37"/>
      <c r="I63" s="38">
        <f t="shared" si="0"/>
        <v>0</v>
      </c>
      <c r="J63" s="37"/>
      <c r="K63" s="37"/>
      <c r="L63" s="38">
        <f t="shared" si="1"/>
        <v>0</v>
      </c>
      <c r="M63" s="38">
        <f t="shared" si="2"/>
        <v>0</v>
      </c>
      <c r="N63" s="38">
        <f t="shared" si="3"/>
        <v>0</v>
      </c>
      <c r="O63" s="38">
        <f t="shared" si="4"/>
        <v>0</v>
      </c>
      <c r="P63" s="38">
        <f t="shared" si="5"/>
        <v>0</v>
      </c>
      <c r="Q63" s="38">
        <f t="shared" si="6"/>
        <v>0</v>
      </c>
    </row>
    <row r="64" spans="1:18" x14ac:dyDescent="0.2">
      <c r="A64" s="106" t="s">
        <v>990</v>
      </c>
      <c r="B64" s="106"/>
      <c r="C64" s="111" t="s">
        <v>939</v>
      </c>
      <c r="D64" s="111"/>
      <c r="E64" s="106" t="s">
        <v>933</v>
      </c>
      <c r="F64" s="206">
        <v>1</v>
      </c>
      <c r="G64" s="37"/>
      <c r="H64" s="37"/>
      <c r="I64" s="38">
        <f t="shared" si="0"/>
        <v>0</v>
      </c>
      <c r="J64" s="37"/>
      <c r="K64" s="37"/>
      <c r="L64" s="38">
        <f t="shared" si="1"/>
        <v>0</v>
      </c>
      <c r="M64" s="38">
        <f t="shared" si="2"/>
        <v>0</v>
      </c>
      <c r="N64" s="38">
        <f t="shared" si="3"/>
        <v>0</v>
      </c>
      <c r="O64" s="38">
        <f t="shared" si="4"/>
        <v>0</v>
      </c>
      <c r="P64" s="38">
        <f t="shared" si="5"/>
        <v>0</v>
      </c>
      <c r="Q64" s="38">
        <f t="shared" si="6"/>
        <v>0</v>
      </c>
    </row>
    <row r="65" spans="1:237" ht="13.5" thickBot="1" x14ac:dyDescent="0.25">
      <c r="A65" s="109">
        <v>8</v>
      </c>
      <c r="B65" s="109"/>
      <c r="C65" s="112" t="s">
        <v>940</v>
      </c>
      <c r="D65" s="112"/>
      <c r="E65" s="231" t="s">
        <v>107</v>
      </c>
      <c r="F65" s="212">
        <v>1</v>
      </c>
      <c r="G65" s="77"/>
      <c r="H65" s="77"/>
      <c r="I65" s="78">
        <f t="shared" si="0"/>
        <v>0</v>
      </c>
      <c r="J65" s="77"/>
      <c r="K65" s="77"/>
      <c r="L65" s="78">
        <f t="shared" si="1"/>
        <v>0</v>
      </c>
      <c r="M65" s="78">
        <f t="shared" si="2"/>
        <v>0</v>
      </c>
      <c r="N65" s="78">
        <f t="shared" si="3"/>
        <v>0</v>
      </c>
      <c r="O65" s="78">
        <f t="shared" si="4"/>
        <v>0</v>
      </c>
      <c r="P65" s="78">
        <f t="shared" si="5"/>
        <v>0</v>
      </c>
      <c r="Q65" s="78">
        <f t="shared" si="6"/>
        <v>0</v>
      </c>
    </row>
    <row r="66" spans="1:237" x14ac:dyDescent="0.2">
      <c r="A66" s="324" t="s">
        <v>13</v>
      </c>
      <c r="B66" s="325"/>
      <c r="C66" s="325"/>
      <c r="D66" s="325"/>
      <c r="E66" s="325"/>
      <c r="F66" s="325"/>
      <c r="G66" s="325"/>
      <c r="H66" s="325"/>
      <c r="I66" s="325"/>
      <c r="J66" s="325"/>
      <c r="K66" s="325"/>
      <c r="L66" s="325"/>
      <c r="M66" s="39">
        <f>SUM(M17:M65)</f>
        <v>0</v>
      </c>
      <c r="N66" s="39">
        <f>SUM(N17:N65)</f>
        <v>0</v>
      </c>
      <c r="O66" s="39">
        <f>SUM(O17:O65)</f>
        <v>0</v>
      </c>
      <c r="P66" s="39">
        <f>SUM(P17:P65)</f>
        <v>0</v>
      </c>
      <c r="Q66" s="39">
        <f>SUM(Q17:Q65)</f>
        <v>0</v>
      </c>
      <c r="R66" s="16"/>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row>
    <row r="67" spans="1:237" ht="26.25" customHeight="1" thickBot="1" x14ac:dyDescent="0.25">
      <c r="A67" s="332" t="s">
        <v>37</v>
      </c>
      <c r="B67" s="333"/>
      <c r="C67" s="333"/>
      <c r="D67" s="333"/>
      <c r="E67" s="333"/>
      <c r="F67" s="333"/>
      <c r="G67" s="333"/>
      <c r="H67" s="333"/>
      <c r="I67" s="333"/>
      <c r="J67" s="333"/>
      <c r="K67" s="334"/>
      <c r="L67" s="40"/>
      <c r="M67" s="41"/>
      <c r="N67" s="41"/>
      <c r="O67" s="41">
        <f>ROUND(O66*L67,2)</f>
        <v>0</v>
      </c>
      <c r="P67" s="41"/>
      <c r="Q67" s="41">
        <f>O67</f>
        <v>0</v>
      </c>
      <c r="R67" s="42"/>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3"/>
      <c r="GE67" s="43"/>
      <c r="GF67" s="43"/>
      <c r="GG67" s="43"/>
      <c r="GH67" s="43"/>
      <c r="GI67" s="43"/>
      <c r="GJ67" s="43"/>
      <c r="GK67" s="43"/>
      <c r="GL67" s="43"/>
      <c r="GM67" s="43"/>
      <c r="GN67" s="43"/>
      <c r="GO67" s="43"/>
      <c r="GP67" s="43"/>
      <c r="GQ67" s="43"/>
      <c r="GR67" s="43"/>
      <c r="GS67" s="43"/>
      <c r="GT67" s="43"/>
      <c r="GU67" s="43"/>
      <c r="GV67" s="43"/>
      <c r="GW67" s="43"/>
      <c r="GX67" s="43"/>
      <c r="GY67" s="43"/>
      <c r="GZ67" s="43"/>
      <c r="HA67" s="43"/>
      <c r="HB67" s="43"/>
      <c r="HC67" s="43"/>
      <c r="HD67" s="43"/>
      <c r="HE67" s="43"/>
      <c r="HF67" s="43"/>
      <c r="HG67" s="43"/>
      <c r="HH67" s="43"/>
      <c r="HI67" s="43"/>
      <c r="HJ67" s="43"/>
      <c r="HK67" s="43"/>
      <c r="HL67" s="43"/>
      <c r="HM67" s="43"/>
      <c r="HN67" s="43"/>
      <c r="HO67" s="43"/>
      <c r="HP67" s="43"/>
      <c r="HQ67" s="43"/>
      <c r="HR67" s="43"/>
      <c r="HS67" s="43"/>
      <c r="HT67" s="43"/>
      <c r="HU67" s="43"/>
      <c r="HV67" s="43"/>
      <c r="HW67" s="43"/>
      <c r="HX67" s="43"/>
      <c r="HY67" s="43"/>
      <c r="HZ67" s="43"/>
      <c r="IA67" s="43"/>
      <c r="IB67" s="43"/>
      <c r="IC67" s="43"/>
    </row>
    <row r="68" spans="1:237" ht="16.5" thickBot="1" x14ac:dyDescent="0.25">
      <c r="A68" s="326" t="s">
        <v>35</v>
      </c>
      <c r="B68" s="327"/>
      <c r="C68" s="327"/>
      <c r="D68" s="327"/>
      <c r="E68" s="327"/>
      <c r="F68" s="327"/>
      <c r="G68" s="327"/>
      <c r="H68" s="327"/>
      <c r="I68" s="327"/>
      <c r="J68" s="327"/>
      <c r="K68" s="327"/>
      <c r="L68" s="327"/>
      <c r="M68" s="115">
        <f>M66</f>
        <v>0</v>
      </c>
      <c r="N68" s="115">
        <f>N66</f>
        <v>0</v>
      </c>
      <c r="O68" s="115">
        <f>O66+O67</f>
        <v>0</v>
      </c>
      <c r="P68" s="115">
        <f>P66</f>
        <v>0</v>
      </c>
      <c r="Q68" s="116">
        <f>Q66+Q67</f>
        <v>0</v>
      </c>
      <c r="R68" s="16"/>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row>
    <row r="69" spans="1:237" ht="15" customHeight="1" x14ac:dyDescent="0.2">
      <c r="A69" s="113"/>
      <c r="B69" s="113"/>
      <c r="C69" s="113"/>
      <c r="D69" s="113"/>
      <c r="E69" s="113"/>
      <c r="F69" s="113"/>
      <c r="G69" s="113"/>
      <c r="H69" s="113"/>
      <c r="I69" s="113"/>
      <c r="J69" s="113"/>
      <c r="K69" s="113"/>
      <c r="L69" s="113"/>
      <c r="M69" s="114"/>
      <c r="N69" s="114"/>
      <c r="O69" s="114"/>
      <c r="P69" s="114"/>
      <c r="Q69" s="114"/>
      <c r="R69" s="16"/>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row>
    <row r="70" spans="1:237" ht="12.75" customHeight="1" x14ac:dyDescent="0.2">
      <c r="A70" s="113"/>
      <c r="B70" s="113"/>
      <c r="C70" s="113"/>
      <c r="D70" s="113"/>
      <c r="E70" s="113"/>
      <c r="F70" s="113"/>
      <c r="G70" s="113"/>
      <c r="H70" s="113"/>
      <c r="I70" s="113"/>
      <c r="J70" s="113"/>
      <c r="K70" s="113"/>
      <c r="L70" s="113"/>
      <c r="M70" s="113"/>
      <c r="N70" s="113"/>
      <c r="O70" s="113"/>
      <c r="P70" s="113"/>
      <c r="Q70" s="114"/>
      <c r="R70" s="16"/>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row>
    <row r="71" spans="1:237" x14ac:dyDescent="0.2">
      <c r="A71" s="117" t="s">
        <v>36</v>
      </c>
      <c r="B71" s="113"/>
      <c r="C71" s="113"/>
      <c r="D71" s="113"/>
      <c r="E71" s="113"/>
      <c r="F71" s="113"/>
      <c r="G71" s="113"/>
      <c r="H71" s="113"/>
      <c r="I71" s="113"/>
      <c r="J71" s="113"/>
      <c r="K71" s="113"/>
      <c r="L71" s="113"/>
      <c r="M71" s="114"/>
      <c r="N71" s="114"/>
      <c r="O71" s="114"/>
      <c r="P71" s="114"/>
      <c r="Q71" s="114"/>
      <c r="R71" s="16"/>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row>
    <row r="72" spans="1:237" x14ac:dyDescent="0.2">
      <c r="A72" s="44"/>
      <c r="B72" s="44"/>
      <c r="C72" s="45"/>
      <c r="D72" s="45"/>
      <c r="E72" s="46"/>
      <c r="F72" s="47"/>
      <c r="G72" s="48"/>
      <c r="H72" s="48"/>
      <c r="I72" s="48"/>
      <c r="J72" s="48"/>
      <c r="K72" s="48"/>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c r="GG72" s="44"/>
      <c r="GH72" s="44"/>
      <c r="GI72" s="44"/>
      <c r="GJ72" s="44"/>
      <c r="GK72" s="44"/>
      <c r="GL72" s="44"/>
      <c r="GM72" s="44"/>
      <c r="GN72" s="44"/>
      <c r="GO72" s="44"/>
      <c r="GP72" s="44"/>
      <c r="GQ72" s="44"/>
      <c r="GR72" s="44"/>
      <c r="GS72" s="44"/>
      <c r="GT72" s="44"/>
      <c r="GU72" s="44"/>
      <c r="GV72" s="44"/>
      <c r="GW72" s="44"/>
      <c r="GX72" s="44"/>
      <c r="GY72" s="44"/>
      <c r="GZ72" s="44"/>
      <c r="HA72" s="44"/>
      <c r="HB72" s="44"/>
      <c r="HC72" s="44"/>
      <c r="HD72" s="44"/>
      <c r="HE72" s="44"/>
      <c r="HF72" s="44"/>
      <c r="HG72" s="44"/>
      <c r="HH72" s="44"/>
      <c r="HI72" s="44"/>
      <c r="HJ72" s="44"/>
      <c r="HK72" s="44"/>
      <c r="HL72" s="44"/>
      <c r="HM72" s="44"/>
      <c r="HN72" s="44"/>
      <c r="HO72" s="44"/>
      <c r="HP72" s="44"/>
      <c r="HQ72" s="44"/>
      <c r="HR72" s="44"/>
      <c r="HS72" s="44"/>
      <c r="HT72" s="44"/>
      <c r="HU72" s="44"/>
      <c r="HV72" s="44"/>
      <c r="HW72" s="44"/>
      <c r="HX72" s="44"/>
      <c r="HY72" s="44"/>
      <c r="HZ72" s="44"/>
      <c r="IA72" s="44"/>
      <c r="IB72" s="44"/>
      <c r="IC72" s="44"/>
    </row>
    <row r="73" spans="1:237" x14ac:dyDescent="0.2">
      <c r="A73" s="44"/>
      <c r="B73" s="44"/>
      <c r="C73" s="8"/>
      <c r="D73" s="49" t="s">
        <v>8</v>
      </c>
      <c r="E73" s="328">
        <f>Būv.KOPTĀME_!B30</f>
        <v>0</v>
      </c>
      <c r="F73" s="329"/>
      <c r="G73" s="329"/>
      <c r="H73" s="329"/>
      <c r="I73" s="329"/>
      <c r="J73" s="329"/>
      <c r="K73" s="329"/>
      <c r="L73" s="329"/>
      <c r="M73" s="329"/>
      <c r="N73" s="329"/>
      <c r="O73" s="329"/>
      <c r="P73" s="329"/>
      <c r="Q73" s="329"/>
      <c r="R73" s="48"/>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c r="CF73" s="44"/>
      <c r="CG73" s="44"/>
      <c r="CH73" s="44"/>
      <c r="CI73" s="44"/>
      <c r="CJ73" s="44"/>
      <c r="CK73" s="44"/>
      <c r="CL73" s="44"/>
      <c r="CM73" s="44"/>
      <c r="CN73" s="44"/>
      <c r="CO73" s="44"/>
      <c r="CP73" s="44"/>
      <c r="CQ73" s="44"/>
      <c r="CR73" s="44"/>
      <c r="CS73" s="44"/>
      <c r="CT73" s="44"/>
      <c r="CU73" s="44"/>
      <c r="CV73" s="44"/>
      <c r="CW73" s="44"/>
      <c r="CX73" s="44"/>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c r="GG73" s="44"/>
      <c r="GH73" s="44"/>
      <c r="GI73" s="44"/>
      <c r="GJ73" s="44"/>
      <c r="GK73" s="44"/>
      <c r="GL73" s="44"/>
      <c r="GM73" s="44"/>
      <c r="GN73" s="44"/>
      <c r="GO73" s="44"/>
      <c r="GP73" s="44"/>
      <c r="GQ73" s="44"/>
      <c r="GR73" s="44"/>
      <c r="GS73" s="44"/>
      <c r="GT73" s="44"/>
      <c r="GU73" s="44"/>
      <c r="GV73" s="44"/>
      <c r="GW73" s="44"/>
      <c r="GX73" s="44"/>
      <c r="GY73" s="44"/>
      <c r="GZ73" s="44"/>
      <c r="HA73" s="44"/>
      <c r="HB73" s="44"/>
      <c r="HC73" s="44"/>
      <c r="HD73" s="44"/>
      <c r="HE73" s="44"/>
      <c r="HF73" s="44"/>
      <c r="HG73" s="44"/>
      <c r="HH73" s="44"/>
      <c r="HI73" s="44"/>
      <c r="HJ73" s="44"/>
      <c r="HK73" s="44"/>
      <c r="HL73" s="44"/>
      <c r="HM73" s="44"/>
      <c r="HN73" s="44"/>
      <c r="HO73" s="44"/>
      <c r="HP73" s="44"/>
      <c r="HQ73" s="44"/>
      <c r="HR73" s="44"/>
      <c r="HS73" s="44"/>
      <c r="HT73" s="44"/>
      <c r="HU73" s="44"/>
      <c r="HV73" s="44"/>
      <c r="HW73" s="44"/>
      <c r="HX73" s="44"/>
      <c r="HY73" s="44"/>
      <c r="HZ73" s="44"/>
      <c r="IA73" s="44"/>
      <c r="IB73" s="44"/>
      <c r="IC73" s="44"/>
    </row>
    <row r="74" spans="1:237" x14ac:dyDescent="0.2">
      <c r="A74" s="50"/>
      <c r="B74" s="50"/>
      <c r="C74" s="8"/>
      <c r="D74" s="8"/>
      <c r="E74" s="321" t="s">
        <v>9</v>
      </c>
      <c r="F74" s="321"/>
      <c r="G74" s="321"/>
      <c r="H74" s="321"/>
      <c r="I74" s="321"/>
      <c r="J74" s="321"/>
      <c r="K74" s="321"/>
      <c r="L74" s="321"/>
      <c r="M74" s="321"/>
      <c r="N74" s="321"/>
      <c r="O74" s="321"/>
      <c r="P74" s="321"/>
      <c r="Q74" s="321"/>
      <c r="R74" s="16"/>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row>
    <row r="75" spans="1:237" x14ac:dyDescent="0.2">
      <c r="A75" s="51"/>
      <c r="B75" s="51"/>
      <c r="C75" s="8"/>
      <c r="D75" s="52" t="s">
        <v>14</v>
      </c>
      <c r="E75" s="330">
        <f>Kopsav.1!C44</f>
        <v>0</v>
      </c>
      <c r="F75" s="331"/>
      <c r="G75" s="331"/>
      <c r="H75" s="331"/>
      <c r="I75" s="331"/>
      <c r="J75" s="331"/>
      <c r="K75" s="331"/>
      <c r="L75" s="331"/>
      <c r="M75" s="331"/>
      <c r="N75" s="331"/>
      <c r="O75" s="331"/>
      <c r="P75" s="331"/>
      <c r="Q75" s="331"/>
      <c r="R75" s="16"/>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row>
    <row r="76" spans="1:237" x14ac:dyDescent="0.2">
      <c r="A76" s="51"/>
      <c r="B76" s="51"/>
      <c r="C76" s="53"/>
      <c r="D76" s="53"/>
      <c r="E76" s="321" t="s">
        <v>9</v>
      </c>
      <c r="F76" s="321"/>
      <c r="G76" s="321"/>
      <c r="H76" s="321"/>
      <c r="I76" s="321"/>
      <c r="J76" s="321"/>
      <c r="K76" s="321"/>
      <c r="L76" s="321"/>
      <c r="M76" s="321"/>
      <c r="N76" s="321"/>
      <c r="O76" s="321"/>
      <c r="P76" s="321"/>
      <c r="Q76" s="321"/>
      <c r="R76" s="16"/>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row>
    <row r="77" spans="1:237" x14ac:dyDescent="0.2">
      <c r="A77" s="51"/>
      <c r="B77" s="51"/>
      <c r="C77" s="8"/>
      <c r="D77" s="52" t="s">
        <v>15</v>
      </c>
      <c r="E77" s="322"/>
      <c r="F77" s="322"/>
      <c r="G77" s="322"/>
      <c r="H77" s="322"/>
      <c r="I77" s="54"/>
      <c r="J77" s="54"/>
      <c r="K77" s="54"/>
      <c r="L77" s="55"/>
      <c r="M77" s="55"/>
      <c r="N77" s="55"/>
      <c r="O77" s="55"/>
      <c r="P77" s="55"/>
      <c r="Q77" s="55"/>
      <c r="R77" s="16"/>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row>
    <row r="78" spans="1:237" x14ac:dyDescent="0.2">
      <c r="A78" s="51"/>
      <c r="B78" s="51"/>
      <c r="C78" s="323"/>
      <c r="D78" s="323"/>
      <c r="E78" s="323"/>
      <c r="F78" s="56"/>
      <c r="G78" s="57"/>
      <c r="H78" s="57"/>
      <c r="I78" s="57"/>
      <c r="J78" s="57"/>
      <c r="K78" s="57"/>
      <c r="L78" s="58"/>
      <c r="M78" s="58"/>
      <c r="N78" s="58"/>
      <c r="O78" s="58"/>
      <c r="P78" s="55"/>
      <c r="Q78" s="55"/>
      <c r="R78" s="16"/>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row>
    <row r="79" spans="1:237" x14ac:dyDescent="0.2">
      <c r="A79" s="59"/>
      <c r="B79" s="59"/>
      <c r="C79" s="60"/>
      <c r="D79" s="60"/>
      <c r="E79" s="61"/>
      <c r="F79" s="56"/>
      <c r="G79" s="62"/>
      <c r="H79" s="63"/>
      <c r="I79" s="63"/>
      <c r="J79" s="63"/>
      <c r="K79" s="63"/>
      <c r="L79" s="64"/>
      <c r="M79" s="64"/>
      <c r="N79" s="64"/>
      <c r="O79" s="64"/>
      <c r="P79" s="65"/>
      <c r="Q79" s="65"/>
      <c r="R79" s="18"/>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row>
    <row r="80" spans="1:237" x14ac:dyDescent="0.2">
      <c r="B80" s="118"/>
      <c r="C80" s="66"/>
      <c r="D80" s="66"/>
      <c r="E80" s="67"/>
      <c r="F80" s="68"/>
      <c r="G80" s="69"/>
      <c r="H80" s="69"/>
      <c r="I80" s="70"/>
      <c r="J80" s="69"/>
      <c r="K80" s="69"/>
      <c r="L80" s="7"/>
      <c r="M80" s="7"/>
      <c r="N80" s="7"/>
      <c r="O80" s="7"/>
      <c r="P80" s="7"/>
    </row>
    <row r="81" spans="2:16" ht="15" x14ac:dyDescent="0.2">
      <c r="B81" s="118"/>
      <c r="C81" s="122"/>
      <c r="D81" s="122"/>
      <c r="E81" s="122"/>
      <c r="F81" s="122"/>
      <c r="G81" s="122"/>
      <c r="H81" s="122"/>
      <c r="I81" s="122"/>
      <c r="J81" s="122"/>
      <c r="K81" s="122"/>
      <c r="L81" s="122"/>
      <c r="M81" s="122"/>
      <c r="N81" s="119"/>
      <c r="O81" s="120"/>
      <c r="P81" s="7"/>
    </row>
    <row r="82" spans="2:16" ht="15" x14ac:dyDescent="0.2">
      <c r="B82" s="118"/>
      <c r="C82" s="122"/>
      <c r="D82" s="122"/>
      <c r="E82" s="122"/>
      <c r="F82" s="122"/>
      <c r="G82" s="122"/>
      <c r="H82" s="122"/>
      <c r="I82" s="122"/>
      <c r="J82" s="122"/>
      <c r="K82" s="122"/>
      <c r="L82" s="122"/>
      <c r="M82" s="122"/>
      <c r="N82" s="119"/>
      <c r="O82" s="120"/>
      <c r="P82" s="7"/>
    </row>
    <row r="83" spans="2:16" ht="15" x14ac:dyDescent="0.2">
      <c r="B83" s="118"/>
      <c r="C83" s="122"/>
      <c r="D83" s="122"/>
      <c r="E83" s="122"/>
      <c r="F83" s="122"/>
      <c r="G83" s="122"/>
      <c r="H83" s="122"/>
      <c r="I83" s="122"/>
      <c r="J83" s="122"/>
      <c r="K83" s="122"/>
      <c r="L83" s="122"/>
      <c r="M83" s="122"/>
      <c r="N83" s="119"/>
      <c r="O83" s="120"/>
      <c r="P83" s="7"/>
    </row>
    <row r="84" spans="2:16" ht="14.25" x14ac:dyDescent="0.2">
      <c r="B84" s="118"/>
      <c r="C84" s="123"/>
      <c r="D84" s="123"/>
      <c r="E84" s="123"/>
      <c r="F84" s="123"/>
      <c r="G84" s="123"/>
      <c r="H84" s="123"/>
      <c r="I84" s="123"/>
      <c r="J84" s="123"/>
      <c r="K84" s="123"/>
      <c r="L84" s="123"/>
      <c r="M84" s="123"/>
      <c r="N84" s="123"/>
      <c r="O84" s="121"/>
      <c r="P84" s="7"/>
    </row>
    <row r="85" spans="2:16" x14ac:dyDescent="0.2">
      <c r="B85" s="118"/>
      <c r="C85" s="66"/>
      <c r="D85" s="66"/>
      <c r="E85" s="67"/>
      <c r="F85" s="68"/>
      <c r="G85" s="69"/>
      <c r="H85" s="69"/>
      <c r="I85" s="71"/>
      <c r="J85" s="69"/>
      <c r="K85" s="69"/>
      <c r="L85" s="7"/>
      <c r="M85" s="7"/>
      <c r="N85" s="7"/>
      <c r="O85" s="7"/>
      <c r="P85" s="7"/>
    </row>
    <row r="86" spans="2:16" x14ac:dyDescent="0.2">
      <c r="B86" s="118"/>
      <c r="C86" s="66"/>
      <c r="D86" s="66"/>
      <c r="E86" s="67"/>
      <c r="F86" s="68"/>
      <c r="G86" s="69"/>
      <c r="H86" s="69"/>
      <c r="I86" s="71"/>
      <c r="J86" s="72"/>
      <c r="K86" s="72"/>
      <c r="L86" s="9"/>
      <c r="M86" s="7"/>
      <c r="N86" s="7"/>
      <c r="O86" s="7"/>
      <c r="P86" s="7"/>
    </row>
    <row r="87" spans="2:16" x14ac:dyDescent="0.2">
      <c r="C87" s="66"/>
      <c r="D87" s="66"/>
      <c r="E87" s="67"/>
      <c r="F87" s="68"/>
      <c r="G87" s="69"/>
      <c r="H87" s="69"/>
      <c r="I87" s="69"/>
      <c r="J87" s="69"/>
      <c r="K87" s="69"/>
      <c r="L87" s="7"/>
    </row>
  </sheetData>
  <sheetProtection algorithmName="SHA-512" hashValue="C/pmDmF9YsvFNOaxeYvf9FQ65LxtwRmnXG4QKG6qAtoeaZ3tNvfZXs3+58uCJPRuToynlS3vKs4+e2hYODsSDQ==" saltValue="AeqpyGhrB0Sx7ec6bs/iaQ==" spinCount="100000" sheet="1" formatCells="0" formatColumns="0" formatRows="0" selectLockedCells="1" sort="0" autoFilter="0" pivotTables="0"/>
  <autoFilter ref="A16:Q68"/>
  <mergeCells count="21">
    <mergeCell ref="E74:Q74"/>
    <mergeCell ref="E75:Q75"/>
    <mergeCell ref="E76:Q76"/>
    <mergeCell ref="E77:H77"/>
    <mergeCell ref="C78:E78"/>
    <mergeCell ref="E73:Q73"/>
    <mergeCell ref="A4:Q4"/>
    <mergeCell ref="A6:Q6"/>
    <mergeCell ref="O11:P11"/>
    <mergeCell ref="O12:P12"/>
    <mergeCell ref="A14:A15"/>
    <mergeCell ref="B14:B15"/>
    <mergeCell ref="C14:C15"/>
    <mergeCell ref="D14:D15"/>
    <mergeCell ref="E14:E15"/>
    <mergeCell ref="F14:F15"/>
    <mergeCell ref="G14:L14"/>
    <mergeCell ref="M14:Q14"/>
    <mergeCell ref="A66:L66"/>
    <mergeCell ref="A67:K67"/>
    <mergeCell ref="A68:L68"/>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57" max="16"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98"/>
  <sheetViews>
    <sheetView view="pageBreakPreview" topLeftCell="A19" zoomScale="90" zoomScaleNormal="100" zoomScaleSheetLayoutView="90" workbookViewId="0">
      <selection activeCell="G19" sqref="G19"/>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9"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991</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135</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Kopsav.1!A6</f>
        <v>Objekta nosaukums: „Tramvaju līnijas pieguļošās teritorijas kompleksa rekonstrukcija Liepājā." 1.kārta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840</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Q79</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76.5" x14ac:dyDescent="0.2">
      <c r="A17" s="208"/>
      <c r="B17" s="202" t="s">
        <v>841</v>
      </c>
      <c r="C17" s="222" t="s">
        <v>992</v>
      </c>
      <c r="D17" s="220" t="s">
        <v>993</v>
      </c>
      <c r="E17" s="232"/>
      <c r="F17" s="221"/>
      <c r="G17" s="203"/>
      <c r="H17" s="203"/>
      <c r="I17" s="203"/>
      <c r="J17" s="203"/>
      <c r="K17" s="203"/>
      <c r="L17" s="203"/>
      <c r="M17" s="203"/>
      <c r="N17" s="203"/>
      <c r="O17" s="203"/>
      <c r="P17" s="203"/>
      <c r="Q17" s="203"/>
    </row>
    <row r="18" spans="1:17" ht="51" x14ac:dyDescent="0.2">
      <c r="A18" s="202">
        <v>1</v>
      </c>
      <c r="B18" s="202"/>
      <c r="C18" s="222" t="s">
        <v>994</v>
      </c>
      <c r="D18" s="220"/>
      <c r="E18" s="232"/>
      <c r="F18" s="221"/>
      <c r="G18" s="203"/>
      <c r="H18" s="203"/>
      <c r="I18" s="203"/>
      <c r="J18" s="203"/>
      <c r="K18" s="203"/>
      <c r="L18" s="203"/>
      <c r="M18" s="203"/>
      <c r="N18" s="203"/>
      <c r="O18" s="203"/>
      <c r="P18" s="203"/>
      <c r="Q18" s="203"/>
    </row>
    <row r="19" spans="1:17" x14ac:dyDescent="0.2">
      <c r="A19" s="238" t="s">
        <v>845</v>
      </c>
      <c r="B19" s="202"/>
      <c r="C19" s="222" t="s">
        <v>1544</v>
      </c>
      <c r="D19" s="220"/>
      <c r="E19" s="232"/>
      <c r="F19" s="221"/>
      <c r="G19" s="203"/>
      <c r="H19" s="203"/>
      <c r="I19" s="203"/>
      <c r="J19" s="203"/>
      <c r="K19" s="203"/>
      <c r="L19" s="203"/>
      <c r="M19" s="203"/>
      <c r="N19" s="203"/>
      <c r="O19" s="203"/>
      <c r="P19" s="203"/>
      <c r="Q19" s="203"/>
    </row>
    <row r="20" spans="1:17" x14ac:dyDescent="0.2">
      <c r="A20" s="106" t="s">
        <v>847</v>
      </c>
      <c r="B20" s="106"/>
      <c r="C20" s="111" t="s">
        <v>995</v>
      </c>
      <c r="D20" s="111"/>
      <c r="E20" s="106" t="s">
        <v>70</v>
      </c>
      <c r="F20" s="206">
        <v>30</v>
      </c>
      <c r="G20" s="37"/>
      <c r="H20" s="37"/>
      <c r="I20" s="38">
        <f t="shared" ref="I20:I58" si="0">ROUND(G20*H20,2)</f>
        <v>0</v>
      </c>
      <c r="J20" s="37"/>
      <c r="K20" s="37"/>
      <c r="L20" s="38">
        <f t="shared" ref="L20:L58" si="1">I20+J20+K20</f>
        <v>0</v>
      </c>
      <c r="M20" s="38">
        <f t="shared" ref="M20:M58" si="2">ROUND(F20*G20,2)</f>
        <v>0</v>
      </c>
      <c r="N20" s="38">
        <f t="shared" ref="N20:N58" si="3">ROUND(F20*I20,2)</f>
        <v>0</v>
      </c>
      <c r="O20" s="38">
        <f t="shared" ref="O20:O58" si="4">ROUND(F20*J20,2)</f>
        <v>0</v>
      </c>
      <c r="P20" s="38">
        <f t="shared" ref="P20:P58" si="5">ROUND(F20*K20,2)</f>
        <v>0</v>
      </c>
      <c r="Q20" s="38">
        <f t="shared" ref="Q20:Q58" si="6">N20+O20+P20</f>
        <v>0</v>
      </c>
    </row>
    <row r="21" spans="1:17" x14ac:dyDescent="0.2">
      <c r="A21" s="106" t="s">
        <v>945</v>
      </c>
      <c r="B21" s="106"/>
      <c r="C21" s="111" t="s">
        <v>927</v>
      </c>
      <c r="D21" s="111"/>
      <c r="E21" s="106" t="s">
        <v>70</v>
      </c>
      <c r="F21" s="206">
        <v>280</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x14ac:dyDescent="0.2">
      <c r="A22" s="106" t="s">
        <v>996</v>
      </c>
      <c r="B22" s="106"/>
      <c r="C22" s="111" t="s">
        <v>997</v>
      </c>
      <c r="D22" s="111"/>
      <c r="E22" s="106" t="s">
        <v>70</v>
      </c>
      <c r="F22" s="206">
        <v>115</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x14ac:dyDescent="0.2">
      <c r="A23" s="106" t="s">
        <v>998</v>
      </c>
      <c r="B23" s="106"/>
      <c r="C23" s="111" t="s">
        <v>946</v>
      </c>
      <c r="D23" s="111"/>
      <c r="E23" s="106" t="s">
        <v>70</v>
      </c>
      <c r="F23" s="206">
        <v>110</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x14ac:dyDescent="0.2">
      <c r="A24" s="106" t="s">
        <v>999</v>
      </c>
      <c r="B24" s="106"/>
      <c r="C24" s="111" t="s">
        <v>1000</v>
      </c>
      <c r="D24" s="111"/>
      <c r="E24" s="106" t="s">
        <v>70</v>
      </c>
      <c r="F24" s="206">
        <v>410</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x14ac:dyDescent="0.2">
      <c r="A25" s="106" t="s">
        <v>1001</v>
      </c>
      <c r="B25" s="106"/>
      <c r="C25" s="111" t="s">
        <v>984</v>
      </c>
      <c r="D25" s="111"/>
      <c r="E25" s="106" t="s">
        <v>70</v>
      </c>
      <c r="F25" s="206">
        <v>25</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ht="78" customHeight="1" x14ac:dyDescent="0.2">
      <c r="A26" s="202">
        <v>2</v>
      </c>
      <c r="B26" s="202"/>
      <c r="C26" s="222" t="s">
        <v>1002</v>
      </c>
      <c r="D26" s="220"/>
      <c r="E26" s="202"/>
      <c r="F26" s="232"/>
      <c r="G26" s="203"/>
      <c r="H26" s="203"/>
      <c r="I26" s="203"/>
      <c r="J26" s="203"/>
      <c r="K26" s="203"/>
      <c r="L26" s="203"/>
      <c r="M26" s="203"/>
      <c r="N26" s="203"/>
      <c r="O26" s="203"/>
      <c r="P26" s="203"/>
      <c r="Q26" s="203"/>
    </row>
    <row r="27" spans="1:17" x14ac:dyDescent="0.2">
      <c r="A27" s="202" t="s">
        <v>952</v>
      </c>
      <c r="B27" s="202"/>
      <c r="C27" s="222" t="s">
        <v>1003</v>
      </c>
      <c r="D27" s="220"/>
      <c r="E27" s="202"/>
      <c r="F27" s="202"/>
      <c r="G27" s="203"/>
      <c r="H27" s="203"/>
      <c r="I27" s="203"/>
      <c r="J27" s="203"/>
      <c r="K27" s="203"/>
      <c r="L27" s="203"/>
      <c r="M27" s="203"/>
      <c r="N27" s="203"/>
      <c r="O27" s="203"/>
      <c r="P27" s="203"/>
      <c r="Q27" s="203"/>
    </row>
    <row r="28" spans="1:17" x14ac:dyDescent="0.2">
      <c r="A28" s="106" t="s">
        <v>851</v>
      </c>
      <c r="B28" s="106"/>
      <c r="C28" s="111" t="s">
        <v>1004</v>
      </c>
      <c r="D28" s="111"/>
      <c r="E28" s="106" t="s">
        <v>107</v>
      </c>
      <c r="F28" s="106">
        <v>1</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x14ac:dyDescent="0.2">
      <c r="A29" s="202" t="s">
        <v>1005</v>
      </c>
      <c r="B29" s="202"/>
      <c r="C29" s="222" t="s">
        <v>953</v>
      </c>
      <c r="D29" s="220"/>
      <c r="E29" s="202"/>
      <c r="F29" s="202"/>
      <c r="G29" s="203"/>
      <c r="H29" s="203"/>
      <c r="I29" s="203"/>
      <c r="J29" s="203"/>
      <c r="K29" s="203"/>
      <c r="L29" s="203"/>
      <c r="M29" s="203"/>
      <c r="N29" s="203"/>
      <c r="O29" s="203"/>
      <c r="P29" s="203"/>
      <c r="Q29" s="203"/>
    </row>
    <row r="30" spans="1:17" x14ac:dyDescent="0.2">
      <c r="A30" s="106" t="s">
        <v>1006</v>
      </c>
      <c r="B30" s="106"/>
      <c r="C30" s="111" t="s">
        <v>1004</v>
      </c>
      <c r="D30" s="111"/>
      <c r="E30" s="106" t="s">
        <v>107</v>
      </c>
      <c r="F30" s="106">
        <v>2</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ht="89.25" x14ac:dyDescent="0.2">
      <c r="A31" s="202">
        <v>3</v>
      </c>
      <c r="B31" s="202"/>
      <c r="C31" s="222" t="s">
        <v>1007</v>
      </c>
      <c r="D31" s="220"/>
      <c r="E31" s="202"/>
      <c r="F31" s="202"/>
      <c r="G31" s="203"/>
      <c r="H31" s="203"/>
      <c r="I31" s="203"/>
      <c r="J31" s="203"/>
      <c r="K31" s="203"/>
      <c r="L31" s="203"/>
      <c r="M31" s="203"/>
      <c r="N31" s="203"/>
      <c r="O31" s="203"/>
      <c r="P31" s="203"/>
      <c r="Q31" s="203"/>
    </row>
    <row r="32" spans="1:17" s="12" customFormat="1" x14ac:dyDescent="0.2">
      <c r="A32" s="202" t="s">
        <v>860</v>
      </c>
      <c r="B32" s="202"/>
      <c r="C32" s="222" t="s">
        <v>956</v>
      </c>
      <c r="D32" s="220"/>
      <c r="E32" s="202"/>
      <c r="F32" s="202"/>
      <c r="G32" s="203"/>
      <c r="H32" s="203"/>
      <c r="I32" s="203"/>
      <c r="J32" s="203"/>
      <c r="K32" s="203"/>
      <c r="L32" s="203"/>
      <c r="M32" s="203"/>
      <c r="N32" s="203"/>
      <c r="O32" s="203"/>
      <c r="P32" s="203"/>
      <c r="Q32" s="203"/>
    </row>
    <row r="33" spans="1:17" s="12" customFormat="1" x14ac:dyDescent="0.2">
      <c r="A33" s="106" t="s">
        <v>862</v>
      </c>
      <c r="B33" s="106"/>
      <c r="C33" s="111" t="s">
        <v>1008</v>
      </c>
      <c r="D33" s="111"/>
      <c r="E33" s="106" t="s">
        <v>107</v>
      </c>
      <c r="F33" s="106">
        <v>3</v>
      </c>
      <c r="G33" s="37"/>
      <c r="H33" s="37"/>
      <c r="I33" s="38">
        <f t="shared" si="0"/>
        <v>0</v>
      </c>
      <c r="J33" s="37"/>
      <c r="K33" s="37"/>
      <c r="L33" s="38">
        <f t="shared" si="1"/>
        <v>0</v>
      </c>
      <c r="M33" s="38">
        <f t="shared" si="2"/>
        <v>0</v>
      </c>
      <c r="N33" s="38">
        <f t="shared" si="3"/>
        <v>0</v>
      </c>
      <c r="O33" s="38">
        <f t="shared" si="4"/>
        <v>0</v>
      </c>
      <c r="P33" s="38">
        <f t="shared" si="5"/>
        <v>0</v>
      </c>
      <c r="Q33" s="38">
        <f t="shared" si="6"/>
        <v>0</v>
      </c>
    </row>
    <row r="34" spans="1:17" s="12" customFormat="1" x14ac:dyDescent="0.2">
      <c r="A34" s="106" t="s">
        <v>958</v>
      </c>
      <c r="B34" s="106"/>
      <c r="C34" s="111" t="s">
        <v>957</v>
      </c>
      <c r="D34" s="111"/>
      <c r="E34" s="106" t="s">
        <v>107</v>
      </c>
      <c r="F34" s="106">
        <v>12</v>
      </c>
      <c r="G34" s="37"/>
      <c r="H34" s="37"/>
      <c r="I34" s="38">
        <f t="shared" si="0"/>
        <v>0</v>
      </c>
      <c r="J34" s="37"/>
      <c r="K34" s="37"/>
      <c r="L34" s="38">
        <f t="shared" si="1"/>
        <v>0</v>
      </c>
      <c r="M34" s="38">
        <f t="shared" si="2"/>
        <v>0</v>
      </c>
      <c r="N34" s="38">
        <f t="shared" si="3"/>
        <v>0</v>
      </c>
      <c r="O34" s="38">
        <f t="shared" si="4"/>
        <v>0</v>
      </c>
      <c r="P34" s="38">
        <f t="shared" si="5"/>
        <v>0</v>
      </c>
      <c r="Q34" s="38">
        <f t="shared" si="6"/>
        <v>0</v>
      </c>
    </row>
    <row r="35" spans="1:17" s="12" customFormat="1" x14ac:dyDescent="0.2">
      <c r="A35" s="106" t="s">
        <v>1009</v>
      </c>
      <c r="B35" s="106"/>
      <c r="C35" s="111" t="s">
        <v>954</v>
      </c>
      <c r="D35" s="111"/>
      <c r="E35" s="106" t="s">
        <v>107</v>
      </c>
      <c r="F35" s="106">
        <v>4</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17" s="12" customFormat="1" x14ac:dyDescent="0.2">
      <c r="A36" s="106" t="s">
        <v>1010</v>
      </c>
      <c r="B36" s="106"/>
      <c r="C36" s="111" t="s">
        <v>964</v>
      </c>
      <c r="D36" s="111"/>
      <c r="E36" s="106" t="s">
        <v>107</v>
      </c>
      <c r="F36" s="106">
        <v>2</v>
      </c>
      <c r="G36" s="37"/>
      <c r="H36" s="37"/>
      <c r="I36" s="38">
        <f t="shared" si="0"/>
        <v>0</v>
      </c>
      <c r="J36" s="37"/>
      <c r="K36" s="37"/>
      <c r="L36" s="38">
        <f t="shared" si="1"/>
        <v>0</v>
      </c>
      <c r="M36" s="38">
        <f t="shared" si="2"/>
        <v>0</v>
      </c>
      <c r="N36" s="38">
        <f t="shared" si="3"/>
        <v>0</v>
      </c>
      <c r="O36" s="38">
        <f t="shared" si="4"/>
        <v>0</v>
      </c>
      <c r="P36" s="38">
        <f t="shared" si="5"/>
        <v>0</v>
      </c>
      <c r="Q36" s="38">
        <f t="shared" si="6"/>
        <v>0</v>
      </c>
    </row>
    <row r="37" spans="1:17" s="12" customFormat="1" ht="25.5" x14ac:dyDescent="0.2">
      <c r="A37" s="202" t="s">
        <v>959</v>
      </c>
      <c r="B37" s="202"/>
      <c r="C37" s="222" t="s">
        <v>1011</v>
      </c>
      <c r="D37" s="220"/>
      <c r="E37" s="202"/>
      <c r="F37" s="202"/>
      <c r="G37" s="203"/>
      <c r="H37" s="203"/>
      <c r="I37" s="203"/>
      <c r="J37" s="203"/>
      <c r="K37" s="203"/>
      <c r="L37" s="203"/>
      <c r="M37" s="203"/>
      <c r="N37" s="203"/>
      <c r="O37" s="203"/>
      <c r="P37" s="203"/>
      <c r="Q37" s="203"/>
    </row>
    <row r="38" spans="1:17" s="12" customFormat="1" x14ac:dyDescent="0.2">
      <c r="A38" s="106" t="s">
        <v>961</v>
      </c>
      <c r="B38" s="106"/>
      <c r="C38" s="111" t="s">
        <v>957</v>
      </c>
      <c r="D38" s="111"/>
      <c r="E38" s="106" t="s">
        <v>107</v>
      </c>
      <c r="F38" s="106">
        <v>4</v>
      </c>
      <c r="G38" s="37"/>
      <c r="H38" s="37"/>
      <c r="I38" s="38">
        <f t="shared" si="0"/>
        <v>0</v>
      </c>
      <c r="J38" s="37"/>
      <c r="K38" s="37"/>
      <c r="L38" s="38">
        <f t="shared" si="1"/>
        <v>0</v>
      </c>
      <c r="M38" s="38">
        <f t="shared" si="2"/>
        <v>0</v>
      </c>
      <c r="N38" s="38">
        <f t="shared" si="3"/>
        <v>0</v>
      </c>
      <c r="O38" s="38">
        <f t="shared" si="4"/>
        <v>0</v>
      </c>
      <c r="P38" s="38">
        <f t="shared" si="5"/>
        <v>0</v>
      </c>
      <c r="Q38" s="38">
        <f t="shared" si="6"/>
        <v>0</v>
      </c>
    </row>
    <row r="39" spans="1:17" s="12" customFormat="1" x14ac:dyDescent="0.2">
      <c r="A39" s="106" t="s">
        <v>962</v>
      </c>
      <c r="B39" s="106"/>
      <c r="C39" s="111" t="s">
        <v>954</v>
      </c>
      <c r="D39" s="111"/>
      <c r="E39" s="106" t="s">
        <v>107</v>
      </c>
      <c r="F39" s="106">
        <v>3</v>
      </c>
      <c r="G39" s="37"/>
      <c r="H39" s="37"/>
      <c r="I39" s="38">
        <f t="shared" si="0"/>
        <v>0</v>
      </c>
      <c r="J39" s="37"/>
      <c r="K39" s="37"/>
      <c r="L39" s="38">
        <f t="shared" si="1"/>
        <v>0</v>
      </c>
      <c r="M39" s="38">
        <f t="shared" si="2"/>
        <v>0</v>
      </c>
      <c r="N39" s="38">
        <f t="shared" si="3"/>
        <v>0</v>
      </c>
      <c r="O39" s="38">
        <f t="shared" si="4"/>
        <v>0</v>
      </c>
      <c r="P39" s="38">
        <f t="shared" si="5"/>
        <v>0</v>
      </c>
      <c r="Q39" s="38">
        <f t="shared" si="6"/>
        <v>0</v>
      </c>
    </row>
    <row r="40" spans="1:17" s="12" customFormat="1" x14ac:dyDescent="0.2">
      <c r="A40" s="106" t="s">
        <v>963</v>
      </c>
      <c r="B40" s="106"/>
      <c r="C40" s="111" t="s">
        <v>964</v>
      </c>
      <c r="D40" s="111"/>
      <c r="E40" s="106" t="s">
        <v>107</v>
      </c>
      <c r="F40" s="106">
        <v>1</v>
      </c>
      <c r="G40" s="37"/>
      <c r="H40" s="37"/>
      <c r="I40" s="38">
        <f t="shared" si="0"/>
        <v>0</v>
      </c>
      <c r="J40" s="37"/>
      <c r="K40" s="37"/>
      <c r="L40" s="38">
        <f t="shared" si="1"/>
        <v>0</v>
      </c>
      <c r="M40" s="38">
        <f t="shared" si="2"/>
        <v>0</v>
      </c>
      <c r="N40" s="38">
        <f t="shared" si="3"/>
        <v>0</v>
      </c>
      <c r="O40" s="38">
        <f t="shared" si="4"/>
        <v>0</v>
      </c>
      <c r="P40" s="38">
        <f t="shared" si="5"/>
        <v>0</v>
      </c>
      <c r="Q40" s="38">
        <f t="shared" si="6"/>
        <v>0</v>
      </c>
    </row>
    <row r="41" spans="1:17" s="12" customFormat="1" ht="76.5" x14ac:dyDescent="0.2">
      <c r="A41" s="202" t="s">
        <v>129</v>
      </c>
      <c r="B41" s="202"/>
      <c r="C41" s="222" t="s">
        <v>1012</v>
      </c>
      <c r="D41" s="220"/>
      <c r="E41" s="202"/>
      <c r="F41" s="202"/>
      <c r="G41" s="203"/>
      <c r="H41" s="203"/>
      <c r="I41" s="203"/>
      <c r="J41" s="203"/>
      <c r="K41" s="203"/>
      <c r="L41" s="203"/>
      <c r="M41" s="203"/>
      <c r="N41" s="203"/>
      <c r="O41" s="203"/>
      <c r="P41" s="203"/>
      <c r="Q41" s="203"/>
    </row>
    <row r="42" spans="1:17" s="12" customFormat="1" x14ac:dyDescent="0.2">
      <c r="A42" s="202" t="s">
        <v>865</v>
      </c>
      <c r="B42" s="202"/>
      <c r="C42" s="222" t="s">
        <v>1013</v>
      </c>
      <c r="D42" s="220"/>
      <c r="E42" s="202"/>
      <c r="F42" s="202"/>
      <c r="G42" s="203"/>
      <c r="H42" s="203"/>
      <c r="I42" s="203"/>
      <c r="J42" s="203"/>
      <c r="K42" s="203"/>
      <c r="L42" s="203"/>
      <c r="M42" s="203"/>
      <c r="N42" s="203"/>
      <c r="O42" s="203"/>
      <c r="P42" s="203"/>
      <c r="Q42" s="203"/>
    </row>
    <row r="43" spans="1:17" s="12" customFormat="1" x14ac:dyDescent="0.2">
      <c r="A43" s="106" t="s">
        <v>867</v>
      </c>
      <c r="B43" s="106"/>
      <c r="C43" s="111" t="s">
        <v>1014</v>
      </c>
      <c r="D43" s="111"/>
      <c r="E43" s="106" t="s">
        <v>107</v>
      </c>
      <c r="F43" s="106">
        <v>35</v>
      </c>
      <c r="G43" s="37"/>
      <c r="H43" s="37"/>
      <c r="I43" s="38">
        <f t="shared" si="0"/>
        <v>0</v>
      </c>
      <c r="J43" s="37"/>
      <c r="K43" s="37"/>
      <c r="L43" s="38">
        <f t="shared" si="1"/>
        <v>0</v>
      </c>
      <c r="M43" s="38">
        <f t="shared" si="2"/>
        <v>0</v>
      </c>
      <c r="N43" s="38">
        <f t="shared" si="3"/>
        <v>0</v>
      </c>
      <c r="O43" s="38">
        <f t="shared" si="4"/>
        <v>0</v>
      </c>
      <c r="P43" s="38">
        <f t="shared" si="5"/>
        <v>0</v>
      </c>
      <c r="Q43" s="38">
        <f t="shared" si="6"/>
        <v>0</v>
      </c>
    </row>
    <row r="44" spans="1:17" s="12" customFormat="1" x14ac:dyDescent="0.2">
      <c r="A44" s="202">
        <v>5</v>
      </c>
      <c r="B44" s="202"/>
      <c r="C44" s="222" t="s">
        <v>965</v>
      </c>
      <c r="D44" s="220"/>
      <c r="E44" s="202"/>
      <c r="F44" s="202"/>
      <c r="G44" s="203"/>
      <c r="H44" s="203"/>
      <c r="I44" s="203"/>
      <c r="J44" s="203"/>
      <c r="K44" s="203"/>
      <c r="L44" s="203"/>
      <c r="M44" s="203"/>
      <c r="N44" s="203"/>
      <c r="O44" s="203"/>
      <c r="P44" s="203"/>
      <c r="Q44" s="203"/>
    </row>
    <row r="45" spans="1:17" s="12" customFormat="1" x14ac:dyDescent="0.2">
      <c r="A45" s="202" t="s">
        <v>918</v>
      </c>
      <c r="B45" s="202"/>
      <c r="C45" s="222" t="s">
        <v>966</v>
      </c>
      <c r="D45" s="220"/>
      <c r="E45" s="202"/>
      <c r="F45" s="202"/>
      <c r="G45" s="203"/>
      <c r="H45" s="203"/>
      <c r="I45" s="203"/>
      <c r="J45" s="203"/>
      <c r="K45" s="203"/>
      <c r="L45" s="203"/>
      <c r="M45" s="203"/>
      <c r="N45" s="203"/>
      <c r="O45" s="203"/>
      <c r="P45" s="203"/>
      <c r="Q45" s="203"/>
    </row>
    <row r="46" spans="1:17" s="12" customFormat="1" ht="25.5" x14ac:dyDescent="0.2">
      <c r="A46" s="106" t="s">
        <v>920</v>
      </c>
      <c r="B46" s="106"/>
      <c r="C46" s="111" t="s">
        <v>967</v>
      </c>
      <c r="D46" s="111"/>
      <c r="E46" s="106" t="s">
        <v>81</v>
      </c>
      <c r="F46" s="106">
        <v>2</v>
      </c>
      <c r="G46" s="37"/>
      <c r="H46" s="37"/>
      <c r="I46" s="38">
        <f t="shared" si="0"/>
        <v>0</v>
      </c>
      <c r="J46" s="37"/>
      <c r="K46" s="37"/>
      <c r="L46" s="38">
        <f t="shared" si="1"/>
        <v>0</v>
      </c>
      <c r="M46" s="38">
        <f t="shared" si="2"/>
        <v>0</v>
      </c>
      <c r="N46" s="38">
        <f t="shared" si="3"/>
        <v>0</v>
      </c>
      <c r="O46" s="38">
        <f t="shared" si="4"/>
        <v>0</v>
      </c>
      <c r="P46" s="38">
        <f t="shared" si="5"/>
        <v>0</v>
      </c>
      <c r="Q46" s="38">
        <f t="shared" si="6"/>
        <v>0</v>
      </c>
    </row>
    <row r="47" spans="1:17" s="12" customFormat="1" ht="25.5" x14ac:dyDescent="0.2">
      <c r="A47" s="106" t="s">
        <v>1015</v>
      </c>
      <c r="B47" s="106"/>
      <c r="C47" s="111" t="s">
        <v>1016</v>
      </c>
      <c r="D47" s="111"/>
      <c r="E47" s="106" t="s">
        <v>81</v>
      </c>
      <c r="F47" s="106">
        <v>5</v>
      </c>
      <c r="G47" s="37"/>
      <c r="H47" s="37"/>
      <c r="I47" s="38">
        <f t="shared" si="0"/>
        <v>0</v>
      </c>
      <c r="J47" s="37"/>
      <c r="K47" s="37"/>
      <c r="L47" s="38">
        <f t="shared" si="1"/>
        <v>0</v>
      </c>
      <c r="M47" s="38">
        <f t="shared" si="2"/>
        <v>0</v>
      </c>
      <c r="N47" s="38">
        <f t="shared" si="3"/>
        <v>0</v>
      </c>
      <c r="O47" s="38">
        <f t="shared" si="4"/>
        <v>0</v>
      </c>
      <c r="P47" s="38">
        <f t="shared" si="5"/>
        <v>0</v>
      </c>
      <c r="Q47" s="38">
        <f t="shared" si="6"/>
        <v>0</v>
      </c>
    </row>
    <row r="48" spans="1:17" s="12" customFormat="1" ht="25.5" x14ac:dyDescent="0.2">
      <c r="A48" s="106" t="s">
        <v>1017</v>
      </c>
      <c r="B48" s="106"/>
      <c r="C48" s="111" t="s">
        <v>1018</v>
      </c>
      <c r="D48" s="111"/>
      <c r="E48" s="106" t="s">
        <v>81</v>
      </c>
      <c r="F48" s="106">
        <v>5</v>
      </c>
      <c r="G48" s="37"/>
      <c r="H48" s="37"/>
      <c r="I48" s="38">
        <f t="shared" si="0"/>
        <v>0</v>
      </c>
      <c r="J48" s="37"/>
      <c r="K48" s="37"/>
      <c r="L48" s="38">
        <f t="shared" si="1"/>
        <v>0</v>
      </c>
      <c r="M48" s="38">
        <f t="shared" si="2"/>
        <v>0</v>
      </c>
      <c r="N48" s="38">
        <f t="shared" si="3"/>
        <v>0</v>
      </c>
      <c r="O48" s="38">
        <f t="shared" si="4"/>
        <v>0</v>
      </c>
      <c r="P48" s="38">
        <f t="shared" si="5"/>
        <v>0</v>
      </c>
      <c r="Q48" s="38">
        <f t="shared" si="6"/>
        <v>0</v>
      </c>
    </row>
    <row r="49" spans="1:237" s="12" customFormat="1" ht="25.5" x14ac:dyDescent="0.2">
      <c r="A49" s="202" t="s">
        <v>1019</v>
      </c>
      <c r="B49" s="202"/>
      <c r="C49" s="222" t="s">
        <v>970</v>
      </c>
      <c r="D49" s="220"/>
      <c r="E49" s="202"/>
      <c r="F49" s="202"/>
      <c r="G49" s="203"/>
      <c r="H49" s="203"/>
      <c r="I49" s="203"/>
      <c r="J49" s="203"/>
      <c r="K49" s="203"/>
      <c r="L49" s="203"/>
      <c r="M49" s="203"/>
      <c r="N49" s="203"/>
      <c r="O49" s="203"/>
      <c r="P49" s="203"/>
      <c r="Q49" s="203"/>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row>
    <row r="50" spans="1:237" s="12" customFormat="1" ht="25.5" x14ac:dyDescent="0.2">
      <c r="A50" s="106" t="s">
        <v>1020</v>
      </c>
      <c r="B50" s="106"/>
      <c r="C50" s="111" t="s">
        <v>1021</v>
      </c>
      <c r="D50" s="111"/>
      <c r="E50" s="106" t="s">
        <v>81</v>
      </c>
      <c r="F50" s="106">
        <v>2</v>
      </c>
      <c r="G50" s="37"/>
      <c r="H50" s="37"/>
      <c r="I50" s="38">
        <f t="shared" si="0"/>
        <v>0</v>
      </c>
      <c r="J50" s="37"/>
      <c r="K50" s="37"/>
      <c r="L50" s="38">
        <f t="shared" si="1"/>
        <v>0</v>
      </c>
      <c r="M50" s="38">
        <f t="shared" si="2"/>
        <v>0</v>
      </c>
      <c r="N50" s="38">
        <f t="shared" si="3"/>
        <v>0</v>
      </c>
      <c r="O50" s="38">
        <f t="shared" si="4"/>
        <v>0</v>
      </c>
      <c r="P50" s="38">
        <f t="shared" si="5"/>
        <v>0</v>
      </c>
      <c r="Q50" s="38">
        <f t="shared" si="6"/>
        <v>0</v>
      </c>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row>
    <row r="51" spans="1:237" s="12" customFormat="1" ht="25.5" x14ac:dyDescent="0.2">
      <c r="A51" s="106" t="s">
        <v>1022</v>
      </c>
      <c r="B51" s="106"/>
      <c r="C51" s="111" t="s">
        <v>1023</v>
      </c>
      <c r="D51" s="111"/>
      <c r="E51" s="106" t="s">
        <v>81</v>
      </c>
      <c r="F51" s="106">
        <v>1</v>
      </c>
      <c r="G51" s="37"/>
      <c r="H51" s="37"/>
      <c r="I51" s="38">
        <f t="shared" si="0"/>
        <v>0</v>
      </c>
      <c r="J51" s="37"/>
      <c r="K51" s="37"/>
      <c r="L51" s="38">
        <f t="shared" si="1"/>
        <v>0</v>
      </c>
      <c r="M51" s="38">
        <f t="shared" si="2"/>
        <v>0</v>
      </c>
      <c r="N51" s="38">
        <f t="shared" si="3"/>
        <v>0</v>
      </c>
      <c r="O51" s="38">
        <f t="shared" si="4"/>
        <v>0</v>
      </c>
      <c r="P51" s="38">
        <f t="shared" si="5"/>
        <v>0</v>
      </c>
      <c r="Q51" s="38">
        <f t="shared" si="6"/>
        <v>0</v>
      </c>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row>
    <row r="52" spans="1:237" s="12" customFormat="1" ht="25.5" x14ac:dyDescent="0.2">
      <c r="A52" s="106" t="s">
        <v>1024</v>
      </c>
      <c r="B52" s="106"/>
      <c r="C52" s="111" t="s">
        <v>1025</v>
      </c>
      <c r="D52" s="111"/>
      <c r="E52" s="106" t="s">
        <v>81</v>
      </c>
      <c r="F52" s="106">
        <v>1</v>
      </c>
      <c r="G52" s="37"/>
      <c r="H52" s="37"/>
      <c r="I52" s="38">
        <f t="shared" si="0"/>
        <v>0</v>
      </c>
      <c r="J52" s="37"/>
      <c r="K52" s="37"/>
      <c r="L52" s="38">
        <f t="shared" si="1"/>
        <v>0</v>
      </c>
      <c r="M52" s="38">
        <f t="shared" si="2"/>
        <v>0</v>
      </c>
      <c r="N52" s="38">
        <f t="shared" si="3"/>
        <v>0</v>
      </c>
      <c r="O52" s="38">
        <f t="shared" si="4"/>
        <v>0</v>
      </c>
      <c r="P52" s="38">
        <f t="shared" si="5"/>
        <v>0</v>
      </c>
      <c r="Q52" s="38">
        <f t="shared" si="6"/>
        <v>0</v>
      </c>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row>
    <row r="53" spans="1:237" s="12" customFormat="1" x14ac:dyDescent="0.2">
      <c r="A53" s="202" t="s">
        <v>1026</v>
      </c>
      <c r="B53" s="202"/>
      <c r="C53" s="222" t="s">
        <v>977</v>
      </c>
      <c r="D53" s="220"/>
      <c r="E53" s="202"/>
      <c r="F53" s="202"/>
      <c r="G53" s="203"/>
      <c r="H53" s="203"/>
      <c r="I53" s="203"/>
      <c r="J53" s="203"/>
      <c r="K53" s="203"/>
      <c r="L53" s="203"/>
      <c r="M53" s="203"/>
      <c r="N53" s="203"/>
      <c r="O53" s="203"/>
      <c r="P53" s="203"/>
      <c r="Q53" s="203"/>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row>
    <row r="54" spans="1:237" s="12" customFormat="1" ht="25.5" x14ac:dyDescent="0.2">
      <c r="A54" s="106" t="s">
        <v>1027</v>
      </c>
      <c r="B54" s="106"/>
      <c r="C54" s="111" t="s">
        <v>1028</v>
      </c>
      <c r="D54" s="111"/>
      <c r="E54" s="106" t="s">
        <v>81</v>
      </c>
      <c r="F54" s="106">
        <v>4</v>
      </c>
      <c r="G54" s="37"/>
      <c r="H54" s="37"/>
      <c r="I54" s="38">
        <f t="shared" si="0"/>
        <v>0</v>
      </c>
      <c r="J54" s="37"/>
      <c r="K54" s="37"/>
      <c r="L54" s="38">
        <f t="shared" si="1"/>
        <v>0</v>
      </c>
      <c r="M54" s="38">
        <f t="shared" si="2"/>
        <v>0</v>
      </c>
      <c r="N54" s="38">
        <f t="shared" si="3"/>
        <v>0</v>
      </c>
      <c r="O54" s="38">
        <f t="shared" si="4"/>
        <v>0</v>
      </c>
      <c r="P54" s="38">
        <f t="shared" si="5"/>
        <v>0</v>
      </c>
      <c r="Q54" s="38">
        <f t="shared" si="6"/>
        <v>0</v>
      </c>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row>
    <row r="55" spans="1:237" s="12" customFormat="1" ht="25.5" x14ac:dyDescent="0.2">
      <c r="A55" s="106" t="s">
        <v>1029</v>
      </c>
      <c r="B55" s="106"/>
      <c r="C55" s="111" t="s">
        <v>979</v>
      </c>
      <c r="D55" s="111"/>
      <c r="E55" s="106" t="s">
        <v>81</v>
      </c>
      <c r="F55" s="106">
        <v>5</v>
      </c>
      <c r="G55" s="37"/>
      <c r="H55" s="37"/>
      <c r="I55" s="38">
        <f t="shared" si="0"/>
        <v>0</v>
      </c>
      <c r="J55" s="37"/>
      <c r="K55" s="37"/>
      <c r="L55" s="38">
        <f t="shared" si="1"/>
        <v>0</v>
      </c>
      <c r="M55" s="38">
        <f t="shared" si="2"/>
        <v>0</v>
      </c>
      <c r="N55" s="38">
        <f t="shared" si="3"/>
        <v>0</v>
      </c>
      <c r="O55" s="38">
        <f t="shared" si="4"/>
        <v>0</v>
      </c>
      <c r="P55" s="38">
        <f t="shared" si="5"/>
        <v>0</v>
      </c>
      <c r="Q55" s="38">
        <f t="shared" si="6"/>
        <v>0</v>
      </c>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row>
    <row r="56" spans="1:237" s="12" customFormat="1" ht="25.5" x14ac:dyDescent="0.2">
      <c r="A56" s="202" t="s">
        <v>1030</v>
      </c>
      <c r="B56" s="202"/>
      <c r="C56" s="222" t="s">
        <v>1031</v>
      </c>
      <c r="D56" s="220"/>
      <c r="E56" s="202"/>
      <c r="F56" s="202"/>
      <c r="G56" s="203"/>
      <c r="H56" s="203"/>
      <c r="I56" s="203"/>
      <c r="J56" s="203"/>
      <c r="K56" s="203"/>
      <c r="L56" s="203"/>
      <c r="M56" s="203"/>
      <c r="N56" s="203"/>
      <c r="O56" s="203"/>
      <c r="P56" s="203"/>
      <c r="Q56" s="203"/>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row>
    <row r="57" spans="1:237" s="12" customFormat="1" ht="25.5" x14ac:dyDescent="0.2">
      <c r="A57" s="106" t="s">
        <v>1032</v>
      </c>
      <c r="B57" s="106"/>
      <c r="C57" s="111" t="s">
        <v>1033</v>
      </c>
      <c r="D57" s="111"/>
      <c r="E57" s="106" t="s">
        <v>81</v>
      </c>
      <c r="F57" s="106">
        <v>3</v>
      </c>
      <c r="G57" s="37"/>
      <c r="H57" s="37"/>
      <c r="I57" s="38">
        <f t="shared" si="0"/>
        <v>0</v>
      </c>
      <c r="J57" s="37"/>
      <c r="K57" s="37"/>
      <c r="L57" s="38">
        <f t="shared" si="1"/>
        <v>0</v>
      </c>
      <c r="M57" s="38">
        <f t="shared" si="2"/>
        <v>0</v>
      </c>
      <c r="N57" s="38">
        <f t="shared" si="3"/>
        <v>0</v>
      </c>
      <c r="O57" s="38">
        <f t="shared" si="4"/>
        <v>0</v>
      </c>
      <c r="P57" s="38">
        <f t="shared" si="5"/>
        <v>0</v>
      </c>
      <c r="Q57" s="38">
        <f t="shared" si="6"/>
        <v>0</v>
      </c>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row>
    <row r="58" spans="1:237" s="12" customFormat="1" ht="25.5" x14ac:dyDescent="0.2">
      <c r="A58" s="106" t="s">
        <v>1032</v>
      </c>
      <c r="B58" s="106"/>
      <c r="C58" s="111" t="s">
        <v>1034</v>
      </c>
      <c r="D58" s="111"/>
      <c r="E58" s="106" t="s">
        <v>81</v>
      </c>
      <c r="F58" s="106">
        <v>7</v>
      </c>
      <c r="G58" s="37"/>
      <c r="H58" s="37"/>
      <c r="I58" s="38">
        <f t="shared" si="0"/>
        <v>0</v>
      </c>
      <c r="J58" s="37"/>
      <c r="K58" s="37"/>
      <c r="L58" s="38">
        <f t="shared" si="1"/>
        <v>0</v>
      </c>
      <c r="M58" s="38">
        <f t="shared" si="2"/>
        <v>0</v>
      </c>
      <c r="N58" s="38">
        <f t="shared" si="3"/>
        <v>0</v>
      </c>
      <c r="O58" s="38">
        <f t="shared" si="4"/>
        <v>0</v>
      </c>
      <c r="P58" s="38">
        <f t="shared" si="5"/>
        <v>0</v>
      </c>
      <c r="Q58" s="38">
        <f t="shared" si="6"/>
        <v>0</v>
      </c>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row>
    <row r="59" spans="1:237" s="12" customFormat="1" ht="51" x14ac:dyDescent="0.2">
      <c r="A59" s="202">
        <v>6</v>
      </c>
      <c r="B59" s="202"/>
      <c r="C59" s="222" t="s">
        <v>921</v>
      </c>
      <c r="D59" s="220"/>
      <c r="E59" s="202"/>
      <c r="F59" s="202"/>
      <c r="G59" s="203"/>
      <c r="H59" s="203"/>
      <c r="I59" s="203"/>
      <c r="J59" s="203"/>
      <c r="K59" s="203"/>
      <c r="L59" s="203"/>
      <c r="M59" s="203"/>
      <c r="N59" s="203"/>
      <c r="O59" s="203"/>
      <c r="P59" s="203"/>
      <c r="Q59" s="203"/>
    </row>
    <row r="60" spans="1:237" s="12" customFormat="1" ht="51" x14ac:dyDescent="0.2">
      <c r="A60" s="202" t="s">
        <v>922</v>
      </c>
      <c r="B60" s="202"/>
      <c r="C60" s="222" t="s">
        <v>923</v>
      </c>
      <c r="D60" s="220"/>
      <c r="E60" s="202"/>
      <c r="F60" s="202"/>
      <c r="G60" s="203"/>
      <c r="H60" s="203"/>
      <c r="I60" s="203"/>
      <c r="J60" s="203"/>
      <c r="K60" s="203"/>
      <c r="L60" s="203"/>
      <c r="M60" s="203"/>
      <c r="N60" s="203"/>
      <c r="O60" s="203"/>
      <c r="P60" s="203"/>
      <c r="Q60" s="203"/>
    </row>
    <row r="61" spans="1:237" s="242" customFormat="1" x14ac:dyDescent="0.2">
      <c r="A61" s="106" t="s">
        <v>924</v>
      </c>
      <c r="B61" s="106"/>
      <c r="C61" s="111" t="s">
        <v>982</v>
      </c>
      <c r="D61" s="111"/>
      <c r="E61" s="106" t="s">
        <v>107</v>
      </c>
      <c r="F61" s="106">
        <v>5</v>
      </c>
      <c r="G61" s="245"/>
      <c r="H61" s="245"/>
      <c r="I61" s="244">
        <f t="shared" ref="I61:I76" si="7">ROUND(G61*H61,2)</f>
        <v>0</v>
      </c>
      <c r="J61" s="245"/>
      <c r="K61" s="245"/>
      <c r="L61" s="244">
        <f t="shared" ref="L61:L76" si="8">I61+J61+K61</f>
        <v>0</v>
      </c>
      <c r="M61" s="244">
        <f t="shared" ref="M61:M76" si="9">ROUND(F61*G61,2)</f>
        <v>0</v>
      </c>
      <c r="N61" s="244">
        <f t="shared" ref="N61:N76" si="10">ROUND(F61*I61,2)</f>
        <v>0</v>
      </c>
      <c r="O61" s="244">
        <f t="shared" ref="O61:O76" si="11">ROUND(F61*J61,2)</f>
        <v>0</v>
      </c>
      <c r="P61" s="244">
        <f t="shared" ref="P61:P76" si="12">ROUND(F61*K61,2)</f>
        <v>0</v>
      </c>
      <c r="Q61" s="244">
        <f t="shared" ref="Q61:Q76" si="13">N61+O61+P61</f>
        <v>0</v>
      </c>
    </row>
    <row r="62" spans="1:237" s="242" customFormat="1" x14ac:dyDescent="0.2">
      <c r="A62" s="106" t="s">
        <v>926</v>
      </c>
      <c r="B62" s="106"/>
      <c r="C62" s="111" t="s">
        <v>1000</v>
      </c>
      <c r="D62" s="111"/>
      <c r="E62" s="106" t="s">
        <v>107</v>
      </c>
      <c r="F62" s="106">
        <v>3</v>
      </c>
      <c r="G62" s="245"/>
      <c r="H62" s="245"/>
      <c r="I62" s="244">
        <f t="shared" si="7"/>
        <v>0</v>
      </c>
      <c r="J62" s="245"/>
      <c r="K62" s="245"/>
      <c r="L62" s="244">
        <f t="shared" si="8"/>
        <v>0</v>
      </c>
      <c r="M62" s="244">
        <f t="shared" si="9"/>
        <v>0</v>
      </c>
      <c r="N62" s="244">
        <f t="shared" si="10"/>
        <v>0</v>
      </c>
      <c r="O62" s="244">
        <f t="shared" si="11"/>
        <v>0</v>
      </c>
      <c r="P62" s="244">
        <f t="shared" si="12"/>
        <v>0</v>
      </c>
      <c r="Q62" s="244">
        <f t="shared" si="13"/>
        <v>0</v>
      </c>
    </row>
    <row r="63" spans="1:237" s="242" customFormat="1" x14ac:dyDescent="0.2">
      <c r="A63" s="106" t="s">
        <v>1035</v>
      </c>
      <c r="B63" s="106"/>
      <c r="C63" s="111" t="s">
        <v>984</v>
      </c>
      <c r="D63" s="111"/>
      <c r="E63" s="106" t="s">
        <v>107</v>
      </c>
      <c r="F63" s="106">
        <v>2</v>
      </c>
      <c r="G63" s="245"/>
      <c r="H63" s="245"/>
      <c r="I63" s="244">
        <f t="shared" si="7"/>
        <v>0</v>
      </c>
      <c r="J63" s="245"/>
      <c r="K63" s="245"/>
      <c r="L63" s="244">
        <f t="shared" si="8"/>
        <v>0</v>
      </c>
      <c r="M63" s="244">
        <f t="shared" si="9"/>
        <v>0</v>
      </c>
      <c r="N63" s="244">
        <f t="shared" si="10"/>
        <v>0</v>
      </c>
      <c r="O63" s="244">
        <f t="shared" si="11"/>
        <v>0</v>
      </c>
      <c r="P63" s="244">
        <f t="shared" si="12"/>
        <v>0</v>
      </c>
      <c r="Q63" s="244">
        <f t="shared" si="13"/>
        <v>0</v>
      </c>
    </row>
    <row r="64" spans="1:237" s="242" customFormat="1" x14ac:dyDescent="0.2">
      <c r="A64" s="106" t="s">
        <v>1036</v>
      </c>
      <c r="B64" s="106"/>
      <c r="C64" s="111" t="s">
        <v>1037</v>
      </c>
      <c r="D64" s="111"/>
      <c r="E64" s="106" t="s">
        <v>107</v>
      </c>
      <c r="F64" s="106">
        <v>1</v>
      </c>
      <c r="G64" s="245"/>
      <c r="H64" s="245"/>
      <c r="I64" s="244">
        <f t="shared" si="7"/>
        <v>0</v>
      </c>
      <c r="J64" s="245"/>
      <c r="K64" s="245"/>
      <c r="L64" s="244">
        <f t="shared" si="8"/>
        <v>0</v>
      </c>
      <c r="M64" s="244">
        <f t="shared" si="9"/>
        <v>0</v>
      </c>
      <c r="N64" s="244">
        <f t="shared" si="10"/>
        <v>0</v>
      </c>
      <c r="O64" s="244">
        <f t="shared" si="11"/>
        <v>0</v>
      </c>
      <c r="P64" s="244">
        <f t="shared" si="12"/>
        <v>0</v>
      </c>
      <c r="Q64" s="244">
        <f t="shared" si="13"/>
        <v>0</v>
      </c>
    </row>
    <row r="65" spans="1:237" s="242" customFormat="1" x14ac:dyDescent="0.2">
      <c r="A65" s="106" t="s">
        <v>1038</v>
      </c>
      <c r="B65" s="106"/>
      <c r="C65" s="111" t="s">
        <v>1039</v>
      </c>
      <c r="D65" s="111"/>
      <c r="E65" s="106" t="s">
        <v>107</v>
      </c>
      <c r="F65" s="106">
        <v>1</v>
      </c>
      <c r="G65" s="245"/>
      <c r="H65" s="245"/>
      <c r="I65" s="244">
        <f t="shared" si="7"/>
        <v>0</v>
      </c>
      <c r="J65" s="245"/>
      <c r="K65" s="245"/>
      <c r="L65" s="244">
        <f t="shared" si="8"/>
        <v>0</v>
      </c>
      <c r="M65" s="244">
        <f t="shared" si="9"/>
        <v>0</v>
      </c>
      <c r="N65" s="244">
        <f t="shared" si="10"/>
        <v>0</v>
      </c>
      <c r="O65" s="244">
        <f t="shared" si="11"/>
        <v>0</v>
      </c>
      <c r="P65" s="244">
        <f t="shared" si="12"/>
        <v>0</v>
      </c>
      <c r="Q65" s="244">
        <f t="shared" si="13"/>
        <v>0</v>
      </c>
    </row>
    <row r="66" spans="1:237" s="12" customFormat="1" ht="51" x14ac:dyDescent="0.2">
      <c r="A66" s="202">
        <v>7</v>
      </c>
      <c r="B66" s="202"/>
      <c r="C66" s="222" t="s">
        <v>985</v>
      </c>
      <c r="D66" s="220"/>
      <c r="E66" s="202"/>
      <c r="F66" s="202"/>
      <c r="G66" s="203"/>
      <c r="H66" s="203"/>
      <c r="I66" s="203"/>
      <c r="J66" s="203"/>
      <c r="K66" s="203"/>
      <c r="L66" s="203"/>
      <c r="M66" s="203"/>
      <c r="N66" s="203"/>
      <c r="O66" s="203"/>
      <c r="P66" s="203"/>
      <c r="Q66" s="203"/>
    </row>
    <row r="67" spans="1:237" s="12" customFormat="1" x14ac:dyDescent="0.2">
      <c r="A67" s="202" t="s">
        <v>929</v>
      </c>
      <c r="B67" s="202"/>
      <c r="C67" s="222" t="s">
        <v>986</v>
      </c>
      <c r="D67" s="220"/>
      <c r="E67" s="202"/>
      <c r="F67" s="202"/>
      <c r="G67" s="203"/>
      <c r="H67" s="203"/>
      <c r="I67" s="203"/>
      <c r="J67" s="203"/>
      <c r="K67" s="203"/>
      <c r="L67" s="203"/>
      <c r="M67" s="203"/>
      <c r="N67" s="203"/>
      <c r="O67" s="203"/>
      <c r="P67" s="203"/>
      <c r="Q67" s="203"/>
    </row>
    <row r="68" spans="1:237" s="12" customFormat="1" x14ac:dyDescent="0.2">
      <c r="A68" s="106" t="s">
        <v>931</v>
      </c>
      <c r="B68" s="106"/>
      <c r="C68" s="111" t="s">
        <v>1040</v>
      </c>
      <c r="D68" s="111"/>
      <c r="E68" s="106" t="s">
        <v>107</v>
      </c>
      <c r="F68" s="106">
        <v>3</v>
      </c>
      <c r="G68" s="37"/>
      <c r="H68" s="37"/>
      <c r="I68" s="38">
        <f t="shared" si="7"/>
        <v>0</v>
      </c>
      <c r="J68" s="37"/>
      <c r="K68" s="37"/>
      <c r="L68" s="38">
        <f t="shared" si="8"/>
        <v>0</v>
      </c>
      <c r="M68" s="38">
        <f t="shared" si="9"/>
        <v>0</v>
      </c>
      <c r="N68" s="38">
        <f t="shared" si="10"/>
        <v>0</v>
      </c>
      <c r="O68" s="38">
        <f t="shared" si="11"/>
        <v>0</v>
      </c>
      <c r="P68" s="38">
        <f t="shared" si="12"/>
        <v>0</v>
      </c>
      <c r="Q68" s="38">
        <f t="shared" si="13"/>
        <v>0</v>
      </c>
    </row>
    <row r="69" spans="1:237" s="12" customFormat="1" ht="25.5" x14ac:dyDescent="0.2">
      <c r="A69" s="202">
        <v>8</v>
      </c>
      <c r="B69" s="202"/>
      <c r="C69" s="222" t="s">
        <v>928</v>
      </c>
      <c r="D69" s="220"/>
      <c r="E69" s="202"/>
      <c r="F69" s="202"/>
      <c r="G69" s="203"/>
      <c r="H69" s="203"/>
      <c r="I69" s="203"/>
      <c r="J69" s="203"/>
      <c r="K69" s="203"/>
      <c r="L69" s="203"/>
      <c r="M69" s="203"/>
      <c r="N69" s="203"/>
      <c r="O69" s="203"/>
      <c r="P69" s="203"/>
      <c r="Q69" s="203"/>
    </row>
    <row r="70" spans="1:237" s="12" customFormat="1" ht="38.25" x14ac:dyDescent="0.2">
      <c r="A70" s="202" t="s">
        <v>1041</v>
      </c>
      <c r="B70" s="202"/>
      <c r="C70" s="222" t="s">
        <v>1042</v>
      </c>
      <c r="D70" s="220"/>
      <c r="E70" s="202"/>
      <c r="F70" s="202"/>
      <c r="G70" s="203"/>
      <c r="H70" s="203"/>
      <c r="I70" s="203"/>
      <c r="J70" s="203"/>
      <c r="K70" s="203"/>
      <c r="L70" s="203"/>
      <c r="M70" s="203"/>
      <c r="N70" s="203"/>
      <c r="O70" s="203"/>
      <c r="P70" s="203"/>
      <c r="Q70" s="203"/>
    </row>
    <row r="71" spans="1:237" s="12" customFormat="1" x14ac:dyDescent="0.2">
      <c r="A71" s="106" t="s">
        <v>1043</v>
      </c>
      <c r="B71" s="106"/>
      <c r="C71" s="111" t="s">
        <v>932</v>
      </c>
      <c r="D71" s="111"/>
      <c r="E71" s="106" t="s">
        <v>933</v>
      </c>
      <c r="F71" s="106">
        <v>13</v>
      </c>
      <c r="G71" s="37"/>
      <c r="H71" s="37"/>
      <c r="I71" s="38">
        <f t="shared" si="7"/>
        <v>0</v>
      </c>
      <c r="J71" s="37"/>
      <c r="K71" s="37"/>
      <c r="L71" s="38">
        <f t="shared" si="8"/>
        <v>0</v>
      </c>
      <c r="M71" s="38">
        <f t="shared" si="9"/>
        <v>0</v>
      </c>
      <c r="N71" s="38">
        <f t="shared" si="10"/>
        <v>0</v>
      </c>
      <c r="O71" s="38">
        <f t="shared" si="11"/>
        <v>0</v>
      </c>
      <c r="P71" s="38">
        <f t="shared" si="12"/>
        <v>0</v>
      </c>
      <c r="Q71" s="38">
        <f t="shared" si="13"/>
        <v>0</v>
      </c>
    </row>
    <row r="72" spans="1:237" s="12" customFormat="1" x14ac:dyDescent="0.2">
      <c r="A72" s="106" t="s">
        <v>1044</v>
      </c>
      <c r="B72" s="106"/>
      <c r="C72" s="111" t="s">
        <v>935</v>
      </c>
      <c r="D72" s="111"/>
      <c r="E72" s="106" t="s">
        <v>933</v>
      </c>
      <c r="F72" s="106">
        <v>6</v>
      </c>
      <c r="G72" s="37"/>
      <c r="H72" s="37"/>
      <c r="I72" s="38">
        <f t="shared" si="7"/>
        <v>0</v>
      </c>
      <c r="J72" s="37"/>
      <c r="K72" s="37"/>
      <c r="L72" s="38">
        <f t="shared" si="8"/>
        <v>0</v>
      </c>
      <c r="M72" s="38">
        <f t="shared" si="9"/>
        <v>0</v>
      </c>
      <c r="N72" s="38">
        <f t="shared" si="10"/>
        <v>0</v>
      </c>
      <c r="O72" s="38">
        <f t="shared" si="11"/>
        <v>0</v>
      </c>
      <c r="P72" s="38">
        <f t="shared" si="12"/>
        <v>0</v>
      </c>
      <c r="Q72" s="38">
        <f t="shared" si="13"/>
        <v>0</v>
      </c>
    </row>
    <row r="73" spans="1:237" s="12" customFormat="1" x14ac:dyDescent="0.2">
      <c r="A73" s="106" t="s">
        <v>1045</v>
      </c>
      <c r="B73" s="106"/>
      <c r="C73" s="111" t="s">
        <v>989</v>
      </c>
      <c r="D73" s="111"/>
      <c r="E73" s="106" t="s">
        <v>933</v>
      </c>
      <c r="F73" s="106">
        <v>2</v>
      </c>
      <c r="G73" s="37"/>
      <c r="H73" s="37"/>
      <c r="I73" s="38">
        <f t="shared" si="7"/>
        <v>0</v>
      </c>
      <c r="J73" s="37"/>
      <c r="K73" s="37"/>
      <c r="L73" s="38">
        <f t="shared" si="8"/>
        <v>0</v>
      </c>
      <c r="M73" s="38">
        <f t="shared" si="9"/>
        <v>0</v>
      </c>
      <c r="N73" s="38">
        <f t="shared" si="10"/>
        <v>0</v>
      </c>
      <c r="O73" s="38">
        <f t="shared" si="11"/>
        <v>0</v>
      </c>
      <c r="P73" s="38">
        <f t="shared" si="12"/>
        <v>0</v>
      </c>
      <c r="Q73" s="38">
        <f t="shared" si="13"/>
        <v>0</v>
      </c>
    </row>
    <row r="74" spans="1:237" s="12" customFormat="1" ht="38.25" x14ac:dyDescent="0.2">
      <c r="A74" s="106" t="s">
        <v>1046</v>
      </c>
      <c r="B74" s="106"/>
      <c r="C74" s="111" t="s">
        <v>937</v>
      </c>
      <c r="D74" s="111"/>
      <c r="E74" s="106" t="s">
        <v>933</v>
      </c>
      <c r="F74" s="206">
        <v>50</v>
      </c>
      <c r="G74" s="37"/>
      <c r="H74" s="37"/>
      <c r="I74" s="38">
        <f t="shared" si="7"/>
        <v>0</v>
      </c>
      <c r="J74" s="37"/>
      <c r="K74" s="37"/>
      <c r="L74" s="38">
        <f t="shared" si="8"/>
        <v>0</v>
      </c>
      <c r="M74" s="38">
        <f t="shared" si="9"/>
        <v>0</v>
      </c>
      <c r="N74" s="38">
        <f t="shared" si="10"/>
        <v>0</v>
      </c>
      <c r="O74" s="38">
        <f t="shared" si="11"/>
        <v>0</v>
      </c>
      <c r="P74" s="38">
        <f t="shared" si="12"/>
        <v>0</v>
      </c>
      <c r="Q74" s="38">
        <f t="shared" si="13"/>
        <v>0</v>
      </c>
    </row>
    <row r="75" spans="1:237" s="12" customFormat="1" x14ac:dyDescent="0.2">
      <c r="A75" s="106" t="s">
        <v>1047</v>
      </c>
      <c r="B75" s="106"/>
      <c r="C75" s="111" t="s">
        <v>939</v>
      </c>
      <c r="D75" s="111"/>
      <c r="E75" s="106" t="s">
        <v>933</v>
      </c>
      <c r="F75" s="206">
        <v>3</v>
      </c>
      <c r="G75" s="37"/>
      <c r="H75" s="37"/>
      <c r="I75" s="38">
        <f t="shared" si="7"/>
        <v>0</v>
      </c>
      <c r="J75" s="37"/>
      <c r="K75" s="37"/>
      <c r="L75" s="38">
        <f t="shared" si="8"/>
        <v>0</v>
      </c>
      <c r="M75" s="38">
        <f t="shared" si="9"/>
        <v>0</v>
      </c>
      <c r="N75" s="38">
        <f t="shared" si="10"/>
        <v>0</v>
      </c>
      <c r="O75" s="38">
        <f t="shared" si="11"/>
        <v>0</v>
      </c>
      <c r="P75" s="38">
        <f t="shared" si="12"/>
        <v>0</v>
      </c>
      <c r="Q75" s="38">
        <f t="shared" si="13"/>
        <v>0</v>
      </c>
    </row>
    <row r="76" spans="1:237" s="12" customFormat="1" ht="13.5" thickBot="1" x14ac:dyDescent="0.25">
      <c r="A76" s="109">
        <v>9</v>
      </c>
      <c r="B76" s="109"/>
      <c r="C76" s="112" t="s">
        <v>940</v>
      </c>
      <c r="D76" s="112"/>
      <c r="E76" s="231" t="s">
        <v>107</v>
      </c>
      <c r="F76" s="212">
        <v>1</v>
      </c>
      <c r="G76" s="77"/>
      <c r="H76" s="77"/>
      <c r="I76" s="78">
        <f t="shared" si="7"/>
        <v>0</v>
      </c>
      <c r="J76" s="77"/>
      <c r="K76" s="77"/>
      <c r="L76" s="78">
        <f t="shared" si="8"/>
        <v>0</v>
      </c>
      <c r="M76" s="78">
        <f t="shared" si="9"/>
        <v>0</v>
      </c>
      <c r="N76" s="78">
        <f t="shared" si="10"/>
        <v>0</v>
      </c>
      <c r="O76" s="78">
        <f t="shared" si="11"/>
        <v>0</v>
      </c>
      <c r="P76" s="78">
        <f t="shared" si="12"/>
        <v>0</v>
      </c>
      <c r="Q76" s="78">
        <f t="shared" si="13"/>
        <v>0</v>
      </c>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row>
    <row r="77" spans="1:237" x14ac:dyDescent="0.2">
      <c r="A77" s="324" t="s">
        <v>13</v>
      </c>
      <c r="B77" s="325"/>
      <c r="C77" s="325"/>
      <c r="D77" s="325"/>
      <c r="E77" s="325"/>
      <c r="F77" s="325"/>
      <c r="G77" s="325"/>
      <c r="H77" s="325"/>
      <c r="I77" s="325"/>
      <c r="J77" s="325"/>
      <c r="K77" s="325"/>
      <c r="L77" s="325"/>
      <c r="M77" s="39">
        <f>SUM(M17:M76)</f>
        <v>0</v>
      </c>
      <c r="N77" s="39">
        <f>SUM(N17:N76)</f>
        <v>0</v>
      </c>
      <c r="O77" s="39">
        <f>SUM(O17:O76)</f>
        <v>0</v>
      </c>
      <c r="P77" s="39">
        <f>SUM(P17:P76)</f>
        <v>0</v>
      </c>
      <c r="Q77" s="39">
        <f>SUM(Q17:Q76)</f>
        <v>0</v>
      </c>
      <c r="R77" s="16"/>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row>
    <row r="78" spans="1:237" ht="26.25" customHeight="1" thickBot="1" x14ac:dyDescent="0.25">
      <c r="A78" s="332" t="s">
        <v>37</v>
      </c>
      <c r="B78" s="333"/>
      <c r="C78" s="333"/>
      <c r="D78" s="333"/>
      <c r="E78" s="333"/>
      <c r="F78" s="333"/>
      <c r="G78" s="333"/>
      <c r="H78" s="333"/>
      <c r="I78" s="333"/>
      <c r="J78" s="333"/>
      <c r="K78" s="334"/>
      <c r="L78" s="40"/>
      <c r="M78" s="41"/>
      <c r="N78" s="41"/>
      <c r="O78" s="41">
        <f>ROUND(O77*L78,2)</f>
        <v>0</v>
      </c>
      <c r="P78" s="41"/>
      <c r="Q78" s="41">
        <f>O78</f>
        <v>0</v>
      </c>
      <c r="R78" s="42"/>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43"/>
      <c r="HX78" s="43"/>
      <c r="HY78" s="43"/>
      <c r="HZ78" s="43"/>
      <c r="IA78" s="43"/>
      <c r="IB78" s="43"/>
      <c r="IC78" s="43"/>
    </row>
    <row r="79" spans="1:237" ht="16.5" thickBot="1" x14ac:dyDescent="0.25">
      <c r="A79" s="326" t="s">
        <v>35</v>
      </c>
      <c r="B79" s="327"/>
      <c r="C79" s="327"/>
      <c r="D79" s="327"/>
      <c r="E79" s="327"/>
      <c r="F79" s="327"/>
      <c r="G79" s="327"/>
      <c r="H79" s="327"/>
      <c r="I79" s="327"/>
      <c r="J79" s="327"/>
      <c r="K79" s="327"/>
      <c r="L79" s="327"/>
      <c r="M79" s="115">
        <f>M77</f>
        <v>0</v>
      </c>
      <c r="N79" s="115">
        <f>N77</f>
        <v>0</v>
      </c>
      <c r="O79" s="115">
        <f>O77+O78</f>
        <v>0</v>
      </c>
      <c r="P79" s="115">
        <f>P77</f>
        <v>0</v>
      </c>
      <c r="Q79" s="116">
        <f>Q77+Q78</f>
        <v>0</v>
      </c>
      <c r="R79" s="16"/>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row>
    <row r="80" spans="1:237" ht="15" customHeight="1" x14ac:dyDescent="0.2">
      <c r="A80" s="113"/>
      <c r="B80" s="113"/>
      <c r="C80" s="113"/>
      <c r="D80" s="113"/>
      <c r="E80" s="113"/>
      <c r="F80" s="113"/>
      <c r="G80" s="113"/>
      <c r="H80" s="113"/>
      <c r="I80" s="113"/>
      <c r="J80" s="113"/>
      <c r="K80" s="113"/>
      <c r="L80" s="113"/>
      <c r="M80" s="114"/>
      <c r="N80" s="114"/>
      <c r="O80" s="114"/>
      <c r="P80" s="114"/>
      <c r="Q80" s="114"/>
      <c r="R80" s="16"/>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row>
    <row r="81" spans="1:237" ht="12.75" customHeight="1" x14ac:dyDescent="0.2">
      <c r="A81" s="113"/>
      <c r="B81" s="113"/>
      <c r="C81" s="113"/>
      <c r="D81" s="113"/>
      <c r="E81" s="113"/>
      <c r="F81" s="113"/>
      <c r="G81" s="113"/>
      <c r="H81" s="113"/>
      <c r="I81" s="113"/>
      <c r="J81" s="113"/>
      <c r="K81" s="113"/>
      <c r="L81" s="113"/>
      <c r="M81" s="113"/>
      <c r="N81" s="113"/>
      <c r="O81" s="113"/>
      <c r="P81" s="113"/>
      <c r="Q81" s="114"/>
      <c r="R81" s="16"/>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row>
    <row r="82" spans="1:237" x14ac:dyDescent="0.2">
      <c r="A82" s="117" t="s">
        <v>36</v>
      </c>
      <c r="B82" s="113"/>
      <c r="C82" s="113"/>
      <c r="D82" s="113"/>
      <c r="E82" s="113"/>
      <c r="F82" s="113"/>
      <c r="G82" s="113"/>
      <c r="H82" s="113"/>
      <c r="I82" s="113"/>
      <c r="J82" s="113"/>
      <c r="K82" s="113"/>
      <c r="L82" s="113"/>
      <c r="M82" s="114"/>
      <c r="N82" s="114"/>
      <c r="O82" s="114"/>
      <c r="P82" s="114"/>
      <c r="Q82" s="114"/>
      <c r="R82" s="16"/>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row>
    <row r="83" spans="1:237" x14ac:dyDescent="0.2">
      <c r="A83" s="44"/>
      <c r="B83" s="44"/>
      <c r="C83" s="45"/>
      <c r="D83" s="45"/>
      <c r="E83" s="46"/>
      <c r="F83" s="47"/>
      <c r="G83" s="48"/>
      <c r="H83" s="48"/>
      <c r="I83" s="48"/>
      <c r="J83" s="48"/>
      <c r="K83" s="48"/>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H83" s="44"/>
      <c r="CI83" s="44"/>
      <c r="CJ83" s="44"/>
      <c r="CK83" s="44"/>
      <c r="CL83" s="44"/>
      <c r="CM83" s="44"/>
      <c r="CN83" s="44"/>
      <c r="CO83" s="44"/>
      <c r="CP83" s="44"/>
      <c r="CQ83" s="44"/>
      <c r="CR83" s="44"/>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c r="GG83" s="44"/>
      <c r="GH83" s="44"/>
      <c r="GI83" s="44"/>
      <c r="GJ83" s="44"/>
      <c r="GK83" s="44"/>
      <c r="GL83" s="44"/>
      <c r="GM83" s="44"/>
      <c r="GN83" s="44"/>
      <c r="GO83" s="44"/>
      <c r="GP83" s="44"/>
      <c r="GQ83" s="44"/>
      <c r="GR83" s="44"/>
      <c r="GS83" s="44"/>
      <c r="GT83" s="44"/>
      <c r="GU83" s="44"/>
      <c r="GV83" s="44"/>
      <c r="GW83" s="44"/>
      <c r="GX83" s="44"/>
      <c r="GY83" s="44"/>
      <c r="GZ83" s="44"/>
      <c r="HA83" s="44"/>
      <c r="HB83" s="44"/>
      <c r="HC83" s="44"/>
      <c r="HD83" s="44"/>
      <c r="HE83" s="44"/>
      <c r="HF83" s="44"/>
      <c r="HG83" s="44"/>
      <c r="HH83" s="44"/>
      <c r="HI83" s="44"/>
      <c r="HJ83" s="44"/>
      <c r="HK83" s="44"/>
      <c r="HL83" s="44"/>
      <c r="HM83" s="44"/>
      <c r="HN83" s="44"/>
      <c r="HO83" s="44"/>
      <c r="HP83" s="44"/>
      <c r="HQ83" s="44"/>
      <c r="HR83" s="44"/>
      <c r="HS83" s="44"/>
      <c r="HT83" s="44"/>
      <c r="HU83" s="44"/>
      <c r="HV83" s="44"/>
      <c r="HW83" s="44"/>
      <c r="HX83" s="44"/>
      <c r="HY83" s="44"/>
      <c r="HZ83" s="44"/>
      <c r="IA83" s="44"/>
      <c r="IB83" s="44"/>
      <c r="IC83" s="44"/>
    </row>
    <row r="84" spans="1:237" x14ac:dyDescent="0.2">
      <c r="A84" s="44"/>
      <c r="B84" s="44"/>
      <c r="C84" s="8"/>
      <c r="D84" s="49" t="s">
        <v>8</v>
      </c>
      <c r="E84" s="328">
        <f>Būv.KOPTĀME_!B30</f>
        <v>0</v>
      </c>
      <c r="F84" s="329"/>
      <c r="G84" s="329"/>
      <c r="H84" s="329"/>
      <c r="I84" s="329"/>
      <c r="J84" s="329"/>
      <c r="K84" s="329"/>
      <c r="L84" s="329"/>
      <c r="M84" s="329"/>
      <c r="N84" s="329"/>
      <c r="O84" s="329"/>
      <c r="P84" s="329"/>
      <c r="Q84" s="329"/>
      <c r="R84" s="48"/>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c r="CA84" s="44"/>
      <c r="CB84" s="44"/>
      <c r="CC84" s="44"/>
      <c r="CD84" s="44"/>
      <c r="CE84" s="44"/>
      <c r="CF84" s="44"/>
      <c r="CG84" s="44"/>
      <c r="CH84" s="44"/>
      <c r="CI84" s="44"/>
      <c r="CJ84" s="44"/>
      <c r="CK84" s="44"/>
      <c r="CL84" s="44"/>
      <c r="CM84" s="44"/>
      <c r="CN84" s="44"/>
      <c r="CO84" s="44"/>
      <c r="CP84" s="44"/>
      <c r="CQ84" s="44"/>
      <c r="CR84" s="44"/>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44"/>
      <c r="ER84" s="44"/>
      <c r="ES84" s="44"/>
      <c r="ET84" s="44"/>
      <c r="EU84" s="44"/>
      <c r="EV84" s="44"/>
      <c r="EW84" s="44"/>
      <c r="EX84" s="44"/>
      <c r="EY84" s="44"/>
      <c r="EZ84" s="44"/>
      <c r="FA84" s="44"/>
      <c r="FB84" s="44"/>
      <c r="FC84" s="44"/>
      <c r="FD84" s="44"/>
      <c r="FE84" s="44"/>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c r="GD84" s="44"/>
      <c r="GE84" s="44"/>
      <c r="GF84" s="44"/>
      <c r="GG84" s="44"/>
      <c r="GH84" s="44"/>
      <c r="GI84" s="44"/>
      <c r="GJ84" s="44"/>
      <c r="GK84" s="44"/>
      <c r="GL84" s="44"/>
      <c r="GM84" s="44"/>
      <c r="GN84" s="44"/>
      <c r="GO84" s="44"/>
      <c r="GP84" s="44"/>
      <c r="GQ84" s="44"/>
      <c r="GR84" s="44"/>
      <c r="GS84" s="44"/>
      <c r="GT84" s="44"/>
      <c r="GU84" s="44"/>
      <c r="GV84" s="44"/>
      <c r="GW84" s="44"/>
      <c r="GX84" s="44"/>
      <c r="GY84" s="44"/>
      <c r="GZ84" s="44"/>
      <c r="HA84" s="44"/>
      <c r="HB84" s="44"/>
      <c r="HC84" s="44"/>
      <c r="HD84" s="44"/>
      <c r="HE84" s="44"/>
      <c r="HF84" s="44"/>
      <c r="HG84" s="44"/>
      <c r="HH84" s="44"/>
      <c r="HI84" s="44"/>
      <c r="HJ84" s="44"/>
      <c r="HK84" s="44"/>
      <c r="HL84" s="44"/>
      <c r="HM84" s="44"/>
      <c r="HN84" s="44"/>
      <c r="HO84" s="44"/>
      <c r="HP84" s="44"/>
      <c r="HQ84" s="44"/>
      <c r="HR84" s="44"/>
      <c r="HS84" s="44"/>
      <c r="HT84" s="44"/>
      <c r="HU84" s="44"/>
      <c r="HV84" s="44"/>
      <c r="HW84" s="44"/>
      <c r="HX84" s="44"/>
      <c r="HY84" s="44"/>
      <c r="HZ84" s="44"/>
      <c r="IA84" s="44"/>
      <c r="IB84" s="44"/>
      <c r="IC84" s="44"/>
    </row>
    <row r="85" spans="1:237" x14ac:dyDescent="0.2">
      <c r="A85" s="50"/>
      <c r="B85" s="50"/>
      <c r="C85" s="8"/>
      <c r="D85" s="8"/>
      <c r="E85" s="321" t="s">
        <v>9</v>
      </c>
      <c r="F85" s="321"/>
      <c r="G85" s="321"/>
      <c r="H85" s="321"/>
      <c r="I85" s="321"/>
      <c r="J85" s="321"/>
      <c r="K85" s="321"/>
      <c r="L85" s="321"/>
      <c r="M85" s="321"/>
      <c r="N85" s="321"/>
      <c r="O85" s="321"/>
      <c r="P85" s="321"/>
      <c r="Q85" s="321"/>
      <c r="R85" s="16"/>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row>
    <row r="86" spans="1:237" x14ac:dyDescent="0.2">
      <c r="A86" s="51"/>
      <c r="B86" s="51"/>
      <c r="C86" s="8"/>
      <c r="D86" s="52" t="s">
        <v>14</v>
      </c>
      <c r="E86" s="330">
        <f>Kopsav.1!C44</f>
        <v>0</v>
      </c>
      <c r="F86" s="331"/>
      <c r="G86" s="331"/>
      <c r="H86" s="331"/>
      <c r="I86" s="331"/>
      <c r="J86" s="331"/>
      <c r="K86" s="331"/>
      <c r="L86" s="331"/>
      <c r="M86" s="331"/>
      <c r="N86" s="331"/>
      <c r="O86" s="331"/>
      <c r="P86" s="331"/>
      <c r="Q86" s="331"/>
      <c r="R86" s="16"/>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row>
    <row r="87" spans="1:237" x14ac:dyDescent="0.2">
      <c r="A87" s="51"/>
      <c r="B87" s="51"/>
      <c r="C87" s="53"/>
      <c r="D87" s="53"/>
      <c r="E87" s="321" t="s">
        <v>9</v>
      </c>
      <c r="F87" s="321"/>
      <c r="G87" s="321"/>
      <c r="H87" s="321"/>
      <c r="I87" s="321"/>
      <c r="J87" s="321"/>
      <c r="K87" s="321"/>
      <c r="L87" s="321"/>
      <c r="M87" s="321"/>
      <c r="N87" s="321"/>
      <c r="O87" s="321"/>
      <c r="P87" s="321"/>
      <c r="Q87" s="321"/>
      <c r="R87" s="16"/>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row>
    <row r="88" spans="1:237" x14ac:dyDescent="0.2">
      <c r="A88" s="51"/>
      <c r="B88" s="51"/>
      <c r="C88" s="8"/>
      <c r="D88" s="52" t="s">
        <v>15</v>
      </c>
      <c r="E88" s="322"/>
      <c r="F88" s="322"/>
      <c r="G88" s="322"/>
      <c r="H88" s="322"/>
      <c r="I88" s="54"/>
      <c r="J88" s="54"/>
      <c r="K88" s="54"/>
      <c r="L88" s="55"/>
      <c r="M88" s="55"/>
      <c r="N88" s="55"/>
      <c r="O88" s="55"/>
      <c r="P88" s="55"/>
      <c r="Q88" s="55"/>
      <c r="R88" s="16"/>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row>
    <row r="89" spans="1:237" x14ac:dyDescent="0.2">
      <c r="A89" s="51"/>
      <c r="B89" s="51"/>
      <c r="C89" s="323"/>
      <c r="D89" s="323"/>
      <c r="E89" s="323"/>
      <c r="F89" s="56"/>
      <c r="G89" s="57"/>
      <c r="H89" s="57"/>
      <c r="I89" s="57"/>
      <c r="J89" s="57"/>
      <c r="K89" s="57"/>
      <c r="L89" s="58"/>
      <c r="M89" s="58"/>
      <c r="N89" s="58"/>
      <c r="O89" s="58"/>
      <c r="P89" s="55"/>
      <c r="Q89" s="55"/>
      <c r="R89" s="16"/>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row>
    <row r="90" spans="1:237" x14ac:dyDescent="0.2">
      <c r="A90" s="59"/>
      <c r="B90" s="59"/>
      <c r="C90" s="60"/>
      <c r="D90" s="60"/>
      <c r="E90" s="61"/>
      <c r="F90" s="56"/>
      <c r="G90" s="62"/>
      <c r="H90" s="63"/>
      <c r="I90" s="63"/>
      <c r="J90" s="63"/>
      <c r="K90" s="63"/>
      <c r="L90" s="64"/>
      <c r="M90" s="64"/>
      <c r="N90" s="64"/>
      <c r="O90" s="64"/>
      <c r="P90" s="65"/>
      <c r="Q90" s="65"/>
      <c r="R90" s="18"/>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row>
    <row r="91" spans="1:237" x14ac:dyDescent="0.2">
      <c r="B91" s="118"/>
      <c r="C91" s="66"/>
      <c r="D91" s="66"/>
      <c r="E91" s="67"/>
      <c r="F91" s="68"/>
      <c r="G91" s="69"/>
      <c r="H91" s="69"/>
      <c r="I91" s="70"/>
      <c r="J91" s="69"/>
      <c r="K91" s="69"/>
      <c r="L91" s="7"/>
      <c r="M91" s="7"/>
      <c r="N91" s="7"/>
      <c r="O91" s="7"/>
      <c r="P91" s="7"/>
    </row>
    <row r="92" spans="1:237" ht="15" x14ac:dyDescent="0.2">
      <c r="B92" s="118"/>
      <c r="C92" s="122"/>
      <c r="D92" s="122"/>
      <c r="E92" s="122"/>
      <c r="F92" s="122"/>
      <c r="G92" s="122"/>
      <c r="H92" s="122"/>
      <c r="I92" s="122"/>
      <c r="J92" s="122"/>
      <c r="K92" s="122"/>
      <c r="L92" s="122"/>
      <c r="M92" s="122"/>
      <c r="N92" s="119"/>
      <c r="O92" s="120"/>
      <c r="P92" s="7"/>
    </row>
    <row r="93" spans="1:237" ht="15" x14ac:dyDescent="0.2">
      <c r="B93" s="118"/>
      <c r="C93" s="122"/>
      <c r="D93" s="122"/>
      <c r="E93" s="122"/>
      <c r="F93" s="122"/>
      <c r="G93" s="122"/>
      <c r="H93" s="122"/>
      <c r="I93" s="122"/>
      <c r="J93" s="122"/>
      <c r="K93" s="122"/>
      <c r="L93" s="122"/>
      <c r="M93" s="122"/>
      <c r="N93" s="119"/>
      <c r="O93" s="120"/>
      <c r="P93" s="7"/>
    </row>
    <row r="94" spans="1:237" ht="15" x14ac:dyDescent="0.2">
      <c r="B94" s="118"/>
      <c r="C94" s="122"/>
      <c r="D94" s="122"/>
      <c r="E94" s="122"/>
      <c r="F94" s="122"/>
      <c r="G94" s="122"/>
      <c r="H94" s="122"/>
      <c r="I94" s="122"/>
      <c r="J94" s="122"/>
      <c r="K94" s="122"/>
      <c r="L94" s="122"/>
      <c r="M94" s="122"/>
      <c r="N94" s="119"/>
      <c r="O94" s="120"/>
      <c r="P94" s="7"/>
    </row>
    <row r="95" spans="1:237" ht="14.25" x14ac:dyDescent="0.2">
      <c r="B95" s="118"/>
      <c r="C95" s="123"/>
      <c r="D95" s="123"/>
      <c r="E95" s="123"/>
      <c r="F95" s="123"/>
      <c r="G95" s="123"/>
      <c r="H95" s="123"/>
      <c r="I95" s="123"/>
      <c r="J95" s="123"/>
      <c r="K95" s="123"/>
      <c r="L95" s="123"/>
      <c r="M95" s="123"/>
      <c r="N95" s="123"/>
      <c r="O95" s="121"/>
      <c r="P95" s="7"/>
    </row>
    <row r="96" spans="1:237" x14ac:dyDescent="0.2">
      <c r="B96" s="118"/>
      <c r="C96" s="66"/>
      <c r="D96" s="66"/>
      <c r="E96" s="67"/>
      <c r="F96" s="68"/>
      <c r="G96" s="69"/>
      <c r="H96" s="69"/>
      <c r="I96" s="71"/>
      <c r="J96" s="69"/>
      <c r="K96" s="69"/>
      <c r="L96" s="7"/>
      <c r="M96" s="7"/>
      <c r="N96" s="7"/>
      <c r="O96" s="7"/>
      <c r="P96" s="7"/>
    </row>
    <row r="97" spans="2:16" x14ac:dyDescent="0.2">
      <c r="B97" s="118"/>
      <c r="C97" s="66"/>
      <c r="D97" s="66"/>
      <c r="E97" s="67"/>
      <c r="F97" s="68"/>
      <c r="G97" s="69"/>
      <c r="H97" s="69"/>
      <c r="I97" s="71"/>
      <c r="J97" s="72"/>
      <c r="K97" s="72"/>
      <c r="L97" s="9"/>
      <c r="M97" s="7"/>
      <c r="N97" s="7"/>
      <c r="O97" s="7"/>
      <c r="P97" s="7"/>
    </row>
    <row r="98" spans="2:16" x14ac:dyDescent="0.2">
      <c r="C98" s="66"/>
      <c r="D98" s="66"/>
      <c r="E98" s="67"/>
      <c r="F98" s="68"/>
      <c r="G98" s="69"/>
      <c r="H98" s="69"/>
      <c r="I98" s="69"/>
      <c r="J98" s="69"/>
      <c r="K98" s="69"/>
      <c r="L98" s="7"/>
    </row>
  </sheetData>
  <sheetProtection algorithmName="SHA-512" hashValue="H48ZvEAErDyFXsgaUPTbspDdEgdhwHwIUE34Jy45tAFrgo2RUASnHOP2fRsRbJo9fnYCp1OhmmNIymNgAUg7vg==" saltValue="9BPDQTmFwEodwB9PRbbJ1g==" spinCount="100000" sheet="1" formatCells="0" formatColumns="0" formatRows="0" selectLockedCells="1" sort="0" autoFilter="0" pivotTables="0"/>
  <autoFilter ref="A16:Q79"/>
  <mergeCells count="21">
    <mergeCell ref="E84:Q84"/>
    <mergeCell ref="A4:Q4"/>
    <mergeCell ref="A6:Q6"/>
    <mergeCell ref="O11:P11"/>
    <mergeCell ref="O12:P12"/>
    <mergeCell ref="A14:A15"/>
    <mergeCell ref="B14:B15"/>
    <mergeCell ref="C14:C15"/>
    <mergeCell ref="D14:D15"/>
    <mergeCell ref="E14:E15"/>
    <mergeCell ref="F14:F15"/>
    <mergeCell ref="G14:L14"/>
    <mergeCell ref="M14:Q14"/>
    <mergeCell ref="A77:L77"/>
    <mergeCell ref="A78:K78"/>
    <mergeCell ref="A79:L79"/>
    <mergeCell ref="E85:Q85"/>
    <mergeCell ref="E86:Q86"/>
    <mergeCell ref="E87:Q87"/>
    <mergeCell ref="E88:H88"/>
    <mergeCell ref="C89:E89"/>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57" max="16"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90"/>
  <sheetViews>
    <sheetView view="pageBreakPreview" zoomScale="90" zoomScaleNormal="100" zoomScaleSheetLayoutView="90" workbookViewId="0">
      <selection activeCell="G64" sqref="G64"/>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1048</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1049</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Kopsav.1!A6</f>
        <v>Objekta nosaukums: „Tramvaju līnijas pieguļošās teritorijas kompleksa rekonstrukcija Liepājā." 1.kārta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840</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Q71</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38.25" x14ac:dyDescent="0.2">
      <c r="A17" s="202">
        <v>1</v>
      </c>
      <c r="B17" s="202"/>
      <c r="C17" s="222" t="s">
        <v>1050</v>
      </c>
      <c r="D17" s="220"/>
      <c r="E17" s="232"/>
      <c r="F17" s="221"/>
      <c r="G17" s="203"/>
      <c r="H17" s="203"/>
      <c r="I17" s="203"/>
      <c r="J17" s="203"/>
      <c r="K17" s="203"/>
      <c r="L17" s="203"/>
      <c r="M17" s="203"/>
      <c r="N17" s="203"/>
      <c r="O17" s="203"/>
      <c r="P17" s="203"/>
      <c r="Q17" s="203"/>
    </row>
    <row r="18" spans="1:17" x14ac:dyDescent="0.2">
      <c r="A18" s="202" t="s">
        <v>845</v>
      </c>
      <c r="B18" s="209">
        <v>1</v>
      </c>
      <c r="C18" s="222" t="s">
        <v>1051</v>
      </c>
      <c r="D18" s="220"/>
      <c r="E18" s="232"/>
      <c r="F18" s="221"/>
      <c r="G18" s="203"/>
      <c r="H18" s="203"/>
      <c r="I18" s="203"/>
      <c r="J18" s="203"/>
      <c r="K18" s="203"/>
      <c r="L18" s="203"/>
      <c r="M18" s="203"/>
      <c r="N18" s="203"/>
      <c r="O18" s="203"/>
      <c r="P18" s="203"/>
      <c r="Q18" s="203"/>
    </row>
    <row r="19" spans="1:17" x14ac:dyDescent="0.2">
      <c r="A19" s="202" t="s">
        <v>847</v>
      </c>
      <c r="B19" s="209" t="s">
        <v>845</v>
      </c>
      <c r="C19" s="222" t="s">
        <v>1052</v>
      </c>
      <c r="D19" s="220"/>
      <c r="E19" s="202"/>
      <c r="F19" s="209"/>
      <c r="G19" s="203"/>
      <c r="H19" s="203"/>
      <c r="I19" s="203"/>
      <c r="J19" s="203"/>
      <c r="K19" s="203"/>
      <c r="L19" s="203"/>
      <c r="M19" s="203"/>
      <c r="N19" s="203"/>
      <c r="O19" s="203"/>
      <c r="P19" s="203"/>
      <c r="Q19" s="203"/>
    </row>
    <row r="20" spans="1:17" ht="127.5" x14ac:dyDescent="0.2">
      <c r="A20" s="106" t="s">
        <v>945</v>
      </c>
      <c r="B20" s="206" t="s">
        <v>847</v>
      </c>
      <c r="C20" s="111" t="s">
        <v>1053</v>
      </c>
      <c r="D20" s="111"/>
      <c r="E20" s="106" t="s">
        <v>74</v>
      </c>
      <c r="F20" s="106">
        <v>3700</v>
      </c>
      <c r="G20" s="37"/>
      <c r="H20" s="37"/>
      <c r="I20" s="38">
        <f t="shared" ref="I20:I68" si="0">ROUND(G20*H20,2)</f>
        <v>0</v>
      </c>
      <c r="J20" s="37"/>
      <c r="K20" s="37"/>
      <c r="L20" s="38">
        <f t="shared" ref="L20:L68" si="1">I20+J20+K20</f>
        <v>0</v>
      </c>
      <c r="M20" s="38">
        <f t="shared" ref="M20:M68" si="2">ROUND(F20*G20,2)</f>
        <v>0</v>
      </c>
      <c r="N20" s="38">
        <f t="shared" ref="N20:N68" si="3">ROUND(F20*I20,2)</f>
        <v>0</v>
      </c>
      <c r="O20" s="38">
        <f t="shared" ref="O20:O68" si="4">ROUND(F20*J20,2)</f>
        <v>0</v>
      </c>
      <c r="P20" s="38">
        <f t="shared" ref="P20:P68" si="5">ROUND(F20*K20,2)</f>
        <v>0</v>
      </c>
      <c r="Q20" s="38">
        <f t="shared" ref="Q20:Q68" si="6">N20+O20+P20</f>
        <v>0</v>
      </c>
    </row>
    <row r="21" spans="1:17" ht="76.5" x14ac:dyDescent="0.2">
      <c r="A21" s="106" t="s">
        <v>996</v>
      </c>
      <c r="B21" s="206" t="s">
        <v>945</v>
      </c>
      <c r="C21" s="111" t="s">
        <v>1054</v>
      </c>
      <c r="D21" s="111"/>
      <c r="E21" s="106" t="s">
        <v>74</v>
      </c>
      <c r="F21" s="106">
        <v>1450</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ht="114.75" x14ac:dyDescent="0.2">
      <c r="A22" s="106" t="s">
        <v>998</v>
      </c>
      <c r="B22" s="206" t="s">
        <v>996</v>
      </c>
      <c r="C22" s="111" t="s">
        <v>1055</v>
      </c>
      <c r="D22" s="111"/>
      <c r="E22" s="106" t="s">
        <v>74</v>
      </c>
      <c r="F22" s="106">
        <v>2250</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x14ac:dyDescent="0.2">
      <c r="A23" s="202" t="s">
        <v>999</v>
      </c>
      <c r="B23" s="202" t="s">
        <v>947</v>
      </c>
      <c r="C23" s="222" t="s">
        <v>1056</v>
      </c>
      <c r="D23" s="220"/>
      <c r="E23" s="202"/>
      <c r="F23" s="202"/>
      <c r="G23" s="203"/>
      <c r="H23" s="203"/>
      <c r="I23" s="203"/>
      <c r="J23" s="203"/>
      <c r="K23" s="203"/>
      <c r="L23" s="203"/>
      <c r="M23" s="203"/>
      <c r="N23" s="203"/>
      <c r="O23" s="203"/>
      <c r="P23" s="203"/>
      <c r="Q23" s="203"/>
    </row>
    <row r="24" spans="1:17" x14ac:dyDescent="0.2">
      <c r="A24" s="106" t="s">
        <v>1001</v>
      </c>
      <c r="B24" s="106" t="s">
        <v>949</v>
      </c>
      <c r="C24" s="111" t="s">
        <v>1057</v>
      </c>
      <c r="D24" s="111"/>
      <c r="E24" s="106" t="s">
        <v>107</v>
      </c>
      <c r="F24" s="206">
        <v>21</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x14ac:dyDescent="0.2">
      <c r="A25" s="202">
        <v>2</v>
      </c>
      <c r="B25" s="202" t="s">
        <v>1058</v>
      </c>
      <c r="C25" s="222" t="s">
        <v>1059</v>
      </c>
      <c r="D25" s="220"/>
      <c r="E25" s="202"/>
      <c r="F25" s="202"/>
      <c r="G25" s="203"/>
      <c r="H25" s="203"/>
      <c r="I25" s="203"/>
      <c r="J25" s="203"/>
      <c r="K25" s="203"/>
      <c r="L25" s="203"/>
      <c r="M25" s="203"/>
      <c r="N25" s="203"/>
      <c r="O25" s="203"/>
      <c r="P25" s="203"/>
      <c r="Q25" s="203"/>
    </row>
    <row r="26" spans="1:17" ht="25.5" x14ac:dyDescent="0.2">
      <c r="A26" s="106" t="s">
        <v>952</v>
      </c>
      <c r="B26" s="106" t="s">
        <v>1060</v>
      </c>
      <c r="C26" s="111" t="s">
        <v>1061</v>
      </c>
      <c r="D26" s="111"/>
      <c r="E26" s="106" t="s">
        <v>933</v>
      </c>
      <c r="F26" s="106">
        <v>12</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ht="38.25" x14ac:dyDescent="0.2">
      <c r="A27" s="106" t="s">
        <v>851</v>
      </c>
      <c r="B27" s="106" t="s">
        <v>1062</v>
      </c>
      <c r="C27" s="111" t="s">
        <v>1063</v>
      </c>
      <c r="D27" s="111"/>
      <c r="E27" s="106" t="s">
        <v>933</v>
      </c>
      <c r="F27" s="106">
        <v>6</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ht="38.25" x14ac:dyDescent="0.2">
      <c r="A28" s="106" t="s">
        <v>1005</v>
      </c>
      <c r="B28" s="106" t="s">
        <v>1064</v>
      </c>
      <c r="C28" s="111" t="s">
        <v>1065</v>
      </c>
      <c r="D28" s="111"/>
      <c r="E28" s="106" t="s">
        <v>933</v>
      </c>
      <c r="F28" s="106">
        <v>5</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x14ac:dyDescent="0.2">
      <c r="A29" s="202" t="s">
        <v>1006</v>
      </c>
      <c r="B29" s="202" t="s">
        <v>1066</v>
      </c>
      <c r="C29" s="222" t="s">
        <v>66</v>
      </c>
      <c r="D29" s="220"/>
      <c r="E29" s="202"/>
      <c r="F29" s="202"/>
      <c r="G29" s="203"/>
      <c r="H29" s="203"/>
      <c r="I29" s="203"/>
      <c r="J29" s="203"/>
      <c r="K29" s="203"/>
      <c r="L29" s="203"/>
      <c r="M29" s="203"/>
      <c r="N29" s="203"/>
      <c r="O29" s="203"/>
      <c r="P29" s="203"/>
      <c r="Q29" s="203"/>
    </row>
    <row r="30" spans="1:17" ht="25.5" x14ac:dyDescent="0.2">
      <c r="A30" s="106">
        <v>3</v>
      </c>
      <c r="B30" s="106" t="s">
        <v>1067</v>
      </c>
      <c r="C30" s="111" t="s">
        <v>1068</v>
      </c>
      <c r="D30" s="111"/>
      <c r="E30" s="106" t="s">
        <v>70</v>
      </c>
      <c r="F30" s="106">
        <v>900</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x14ac:dyDescent="0.2">
      <c r="A31" s="106" t="s">
        <v>860</v>
      </c>
      <c r="B31" s="106" t="s">
        <v>1069</v>
      </c>
      <c r="C31" s="111" t="s">
        <v>1070</v>
      </c>
      <c r="D31" s="111"/>
      <c r="E31" s="106" t="s">
        <v>81</v>
      </c>
      <c r="F31" s="106">
        <v>30</v>
      </c>
      <c r="G31" s="37"/>
      <c r="H31" s="37"/>
      <c r="I31" s="38">
        <f t="shared" si="0"/>
        <v>0</v>
      </c>
      <c r="J31" s="37"/>
      <c r="K31" s="37"/>
      <c r="L31" s="38">
        <f t="shared" si="1"/>
        <v>0</v>
      </c>
      <c r="M31" s="38">
        <f t="shared" si="2"/>
        <v>0</v>
      </c>
      <c r="N31" s="38">
        <f t="shared" si="3"/>
        <v>0</v>
      </c>
      <c r="O31" s="38">
        <f t="shared" si="4"/>
        <v>0</v>
      </c>
      <c r="P31" s="38">
        <f t="shared" si="5"/>
        <v>0</v>
      </c>
      <c r="Q31" s="38">
        <f t="shared" si="6"/>
        <v>0</v>
      </c>
    </row>
    <row r="32" spans="1:17" ht="25.5" x14ac:dyDescent="0.2">
      <c r="A32" s="106" t="s">
        <v>862</v>
      </c>
      <c r="B32" s="106" t="s">
        <v>1071</v>
      </c>
      <c r="C32" s="111" t="s">
        <v>1072</v>
      </c>
      <c r="D32" s="111"/>
      <c r="E32" s="106" t="s">
        <v>81</v>
      </c>
      <c r="F32" s="106">
        <v>4</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17" ht="25.5" x14ac:dyDescent="0.2">
      <c r="A33" s="106" t="s">
        <v>958</v>
      </c>
      <c r="B33" s="106" t="s">
        <v>1073</v>
      </c>
      <c r="C33" s="111" t="s">
        <v>1074</v>
      </c>
      <c r="D33" s="111"/>
      <c r="E33" s="106" t="s">
        <v>70</v>
      </c>
      <c r="F33" s="106">
        <v>500</v>
      </c>
      <c r="G33" s="37"/>
      <c r="H33" s="37"/>
      <c r="I33" s="38">
        <f t="shared" si="0"/>
        <v>0</v>
      </c>
      <c r="J33" s="37"/>
      <c r="K33" s="37"/>
      <c r="L33" s="38">
        <f t="shared" si="1"/>
        <v>0</v>
      </c>
      <c r="M33" s="38">
        <f t="shared" si="2"/>
        <v>0</v>
      </c>
      <c r="N33" s="38">
        <f t="shared" si="3"/>
        <v>0</v>
      </c>
      <c r="O33" s="38">
        <f t="shared" si="4"/>
        <v>0</v>
      </c>
      <c r="P33" s="38">
        <f t="shared" si="5"/>
        <v>0</v>
      </c>
      <c r="Q33" s="38">
        <f t="shared" si="6"/>
        <v>0</v>
      </c>
    </row>
    <row r="34" spans="1:17" x14ac:dyDescent="0.2">
      <c r="A34" s="106" t="s">
        <v>1009</v>
      </c>
      <c r="B34" s="106" t="s">
        <v>1075</v>
      </c>
      <c r="C34" s="111" t="s">
        <v>1076</v>
      </c>
      <c r="D34" s="111"/>
      <c r="E34" s="106" t="s">
        <v>70</v>
      </c>
      <c r="F34" s="106">
        <v>75</v>
      </c>
      <c r="G34" s="37"/>
      <c r="H34" s="37"/>
      <c r="I34" s="38">
        <f t="shared" si="0"/>
        <v>0</v>
      </c>
      <c r="J34" s="37"/>
      <c r="K34" s="37"/>
      <c r="L34" s="38">
        <f t="shared" si="1"/>
        <v>0</v>
      </c>
      <c r="M34" s="38">
        <f t="shared" si="2"/>
        <v>0</v>
      </c>
      <c r="N34" s="38">
        <f t="shared" si="3"/>
        <v>0</v>
      </c>
      <c r="O34" s="38">
        <f t="shared" si="4"/>
        <v>0</v>
      </c>
      <c r="P34" s="38">
        <f t="shared" si="5"/>
        <v>0</v>
      </c>
      <c r="Q34" s="38">
        <f t="shared" si="6"/>
        <v>0</v>
      </c>
    </row>
    <row r="35" spans="1:17" ht="25.5" x14ac:dyDescent="0.2">
      <c r="A35" s="106" t="s">
        <v>1010</v>
      </c>
      <c r="B35" s="106" t="s">
        <v>1077</v>
      </c>
      <c r="C35" s="111" t="s">
        <v>1078</v>
      </c>
      <c r="D35" s="111"/>
      <c r="E35" s="106" t="s">
        <v>107</v>
      </c>
      <c r="F35" s="106">
        <v>4</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17" x14ac:dyDescent="0.2">
      <c r="A36" s="202" t="s">
        <v>959</v>
      </c>
      <c r="B36" s="202" t="s">
        <v>1079</v>
      </c>
      <c r="C36" s="222" t="s">
        <v>1080</v>
      </c>
      <c r="D36" s="220"/>
      <c r="E36" s="202"/>
      <c r="F36" s="202"/>
      <c r="G36" s="203"/>
      <c r="H36" s="203"/>
      <c r="I36" s="203"/>
      <c r="J36" s="203"/>
      <c r="K36" s="203"/>
      <c r="L36" s="203"/>
      <c r="M36" s="203"/>
      <c r="N36" s="203"/>
      <c r="O36" s="203"/>
      <c r="P36" s="203"/>
      <c r="Q36" s="203"/>
    </row>
    <row r="37" spans="1:17" x14ac:dyDescent="0.2">
      <c r="A37" s="106" t="s">
        <v>961</v>
      </c>
      <c r="B37" s="106" t="s">
        <v>1081</v>
      </c>
      <c r="C37" s="111" t="s">
        <v>1082</v>
      </c>
      <c r="D37" s="111"/>
      <c r="E37" s="106" t="s">
        <v>70</v>
      </c>
      <c r="F37" s="228">
        <v>1973</v>
      </c>
      <c r="G37" s="37"/>
      <c r="H37" s="37"/>
      <c r="I37" s="38">
        <f t="shared" si="0"/>
        <v>0</v>
      </c>
      <c r="J37" s="37"/>
      <c r="K37" s="37"/>
      <c r="L37" s="38">
        <f t="shared" si="1"/>
        <v>0</v>
      </c>
      <c r="M37" s="38">
        <f t="shared" si="2"/>
        <v>0</v>
      </c>
      <c r="N37" s="38">
        <f t="shared" si="3"/>
        <v>0</v>
      </c>
      <c r="O37" s="38">
        <f t="shared" si="4"/>
        <v>0</v>
      </c>
      <c r="P37" s="38">
        <f t="shared" si="5"/>
        <v>0</v>
      </c>
      <c r="Q37" s="38">
        <f t="shared" si="6"/>
        <v>0</v>
      </c>
    </row>
    <row r="38" spans="1:17" ht="25.5" x14ac:dyDescent="0.2">
      <c r="A38" s="202" t="s">
        <v>962</v>
      </c>
      <c r="B38" s="202" t="s">
        <v>1083</v>
      </c>
      <c r="C38" s="222" t="s">
        <v>1084</v>
      </c>
      <c r="D38" s="220"/>
      <c r="E38" s="202"/>
      <c r="F38" s="232"/>
      <c r="G38" s="203"/>
      <c r="H38" s="203"/>
      <c r="I38" s="203"/>
      <c r="J38" s="203"/>
      <c r="K38" s="203"/>
      <c r="L38" s="203"/>
      <c r="M38" s="203"/>
      <c r="N38" s="203"/>
      <c r="O38" s="203"/>
      <c r="P38" s="203"/>
      <c r="Q38" s="203"/>
    </row>
    <row r="39" spans="1:17" ht="38.25" x14ac:dyDescent="0.2">
      <c r="A39" s="106" t="s">
        <v>963</v>
      </c>
      <c r="B39" s="106" t="s">
        <v>1085</v>
      </c>
      <c r="C39" s="111" t="s">
        <v>1086</v>
      </c>
      <c r="D39" s="111"/>
      <c r="E39" s="106" t="s">
        <v>70</v>
      </c>
      <c r="F39" s="228">
        <v>1488</v>
      </c>
      <c r="G39" s="37"/>
      <c r="H39" s="37"/>
      <c r="I39" s="38">
        <f t="shared" si="0"/>
        <v>0</v>
      </c>
      <c r="J39" s="37"/>
      <c r="K39" s="37"/>
      <c r="L39" s="38">
        <f t="shared" si="1"/>
        <v>0</v>
      </c>
      <c r="M39" s="38">
        <f t="shared" si="2"/>
        <v>0</v>
      </c>
      <c r="N39" s="38">
        <f t="shared" si="3"/>
        <v>0</v>
      </c>
      <c r="O39" s="38">
        <f t="shared" si="4"/>
        <v>0</v>
      </c>
      <c r="P39" s="38">
        <f t="shared" si="5"/>
        <v>0</v>
      </c>
      <c r="Q39" s="38">
        <f t="shared" si="6"/>
        <v>0</v>
      </c>
    </row>
    <row r="40" spans="1:17" ht="25.5" x14ac:dyDescent="0.2">
      <c r="A40" s="106" t="s">
        <v>129</v>
      </c>
      <c r="B40" s="106" t="s">
        <v>1087</v>
      </c>
      <c r="C40" s="111" t="s">
        <v>1088</v>
      </c>
      <c r="D40" s="111"/>
      <c r="E40" s="106" t="s">
        <v>70</v>
      </c>
      <c r="F40" s="228">
        <v>485</v>
      </c>
      <c r="G40" s="37"/>
      <c r="H40" s="37"/>
      <c r="I40" s="38">
        <f t="shared" si="0"/>
        <v>0</v>
      </c>
      <c r="J40" s="37"/>
      <c r="K40" s="37"/>
      <c r="L40" s="38">
        <f t="shared" si="1"/>
        <v>0</v>
      </c>
      <c r="M40" s="38">
        <f t="shared" si="2"/>
        <v>0</v>
      </c>
      <c r="N40" s="38">
        <f t="shared" si="3"/>
        <v>0</v>
      </c>
      <c r="O40" s="38">
        <f t="shared" si="4"/>
        <v>0</v>
      </c>
      <c r="P40" s="38">
        <f t="shared" si="5"/>
        <v>0</v>
      </c>
      <c r="Q40" s="38">
        <f t="shared" si="6"/>
        <v>0</v>
      </c>
    </row>
    <row r="41" spans="1:17" x14ac:dyDescent="0.2">
      <c r="A41" s="202" t="s">
        <v>865</v>
      </c>
      <c r="B41" s="202" t="s">
        <v>1089</v>
      </c>
      <c r="C41" s="222" t="s">
        <v>1090</v>
      </c>
      <c r="D41" s="220"/>
      <c r="E41" s="202"/>
      <c r="F41" s="232"/>
      <c r="G41" s="203"/>
      <c r="H41" s="203"/>
      <c r="I41" s="203"/>
      <c r="J41" s="203"/>
      <c r="K41" s="203"/>
      <c r="L41" s="203"/>
      <c r="M41" s="203"/>
      <c r="N41" s="203"/>
      <c r="O41" s="203"/>
      <c r="P41" s="203"/>
      <c r="Q41" s="203"/>
    </row>
    <row r="42" spans="1:17" ht="25.5" x14ac:dyDescent="0.2">
      <c r="A42" s="106" t="s">
        <v>867</v>
      </c>
      <c r="B42" s="106" t="s">
        <v>1091</v>
      </c>
      <c r="C42" s="111" t="s">
        <v>1092</v>
      </c>
      <c r="D42" s="111"/>
      <c r="E42" s="106" t="s">
        <v>107</v>
      </c>
      <c r="F42" s="106">
        <v>1</v>
      </c>
      <c r="G42" s="37"/>
      <c r="H42" s="37"/>
      <c r="I42" s="38">
        <f t="shared" si="0"/>
        <v>0</v>
      </c>
      <c r="J42" s="37"/>
      <c r="K42" s="37"/>
      <c r="L42" s="38">
        <f t="shared" si="1"/>
        <v>0</v>
      </c>
      <c r="M42" s="38">
        <f t="shared" si="2"/>
        <v>0</v>
      </c>
      <c r="N42" s="38">
        <f t="shared" si="3"/>
        <v>0</v>
      </c>
      <c r="O42" s="38">
        <f t="shared" si="4"/>
        <v>0</v>
      </c>
      <c r="P42" s="38">
        <f t="shared" si="5"/>
        <v>0</v>
      </c>
      <c r="Q42" s="38">
        <f t="shared" si="6"/>
        <v>0</v>
      </c>
    </row>
    <row r="43" spans="1:17" ht="25.5" x14ac:dyDescent="0.2">
      <c r="A43" s="106">
        <v>5</v>
      </c>
      <c r="B43" s="106" t="s">
        <v>1093</v>
      </c>
      <c r="C43" s="111" t="s">
        <v>1094</v>
      </c>
      <c r="D43" s="111"/>
      <c r="E43" s="106" t="s">
        <v>107</v>
      </c>
      <c r="F43" s="106">
        <v>1</v>
      </c>
      <c r="G43" s="37"/>
      <c r="H43" s="37"/>
      <c r="I43" s="38">
        <f t="shared" si="0"/>
        <v>0</v>
      </c>
      <c r="J43" s="37"/>
      <c r="K43" s="37"/>
      <c r="L43" s="38">
        <f t="shared" si="1"/>
        <v>0</v>
      </c>
      <c r="M43" s="38">
        <f t="shared" si="2"/>
        <v>0</v>
      </c>
      <c r="N43" s="38">
        <f t="shared" si="3"/>
        <v>0</v>
      </c>
      <c r="O43" s="38">
        <f t="shared" si="4"/>
        <v>0</v>
      </c>
      <c r="P43" s="38">
        <f t="shared" si="5"/>
        <v>0</v>
      </c>
      <c r="Q43" s="38">
        <f t="shared" si="6"/>
        <v>0</v>
      </c>
    </row>
    <row r="44" spans="1:17" ht="25.5" x14ac:dyDescent="0.2">
      <c r="A44" s="106" t="s">
        <v>918</v>
      </c>
      <c r="B44" s="106" t="s">
        <v>1095</v>
      </c>
      <c r="C44" s="111" t="s">
        <v>1096</v>
      </c>
      <c r="D44" s="111"/>
      <c r="E44" s="106" t="s">
        <v>107</v>
      </c>
      <c r="F44" s="106">
        <v>1</v>
      </c>
      <c r="G44" s="37"/>
      <c r="H44" s="37"/>
      <c r="I44" s="38">
        <f t="shared" si="0"/>
        <v>0</v>
      </c>
      <c r="J44" s="37"/>
      <c r="K44" s="37"/>
      <c r="L44" s="38">
        <f t="shared" si="1"/>
        <v>0</v>
      </c>
      <c r="M44" s="38">
        <f t="shared" si="2"/>
        <v>0</v>
      </c>
      <c r="N44" s="38">
        <f t="shared" si="3"/>
        <v>0</v>
      </c>
      <c r="O44" s="38">
        <f t="shared" si="4"/>
        <v>0</v>
      </c>
      <c r="P44" s="38">
        <f t="shared" si="5"/>
        <v>0</v>
      </c>
      <c r="Q44" s="38">
        <f t="shared" si="6"/>
        <v>0</v>
      </c>
    </row>
    <row r="45" spans="1:17" x14ac:dyDescent="0.2">
      <c r="A45" s="202" t="s">
        <v>920</v>
      </c>
      <c r="B45" s="202" t="s">
        <v>1097</v>
      </c>
      <c r="C45" s="222" t="s">
        <v>1098</v>
      </c>
      <c r="D45" s="220"/>
      <c r="E45" s="202"/>
      <c r="F45" s="232"/>
      <c r="G45" s="203"/>
      <c r="H45" s="203"/>
      <c r="I45" s="203"/>
      <c r="J45" s="203"/>
      <c r="K45" s="203"/>
      <c r="L45" s="203"/>
      <c r="M45" s="203"/>
      <c r="N45" s="203"/>
      <c r="O45" s="203"/>
      <c r="P45" s="203"/>
      <c r="Q45" s="203"/>
    </row>
    <row r="46" spans="1:17" ht="25.5" x14ac:dyDescent="0.2">
      <c r="A46" s="106" t="s">
        <v>1015</v>
      </c>
      <c r="B46" s="106" t="s">
        <v>1099</v>
      </c>
      <c r="C46" s="111" t="s">
        <v>1100</v>
      </c>
      <c r="D46" s="111"/>
      <c r="E46" s="106" t="s">
        <v>81</v>
      </c>
      <c r="F46" s="106">
        <v>3</v>
      </c>
      <c r="G46" s="37"/>
      <c r="H46" s="37"/>
      <c r="I46" s="38">
        <f t="shared" si="0"/>
        <v>0</v>
      </c>
      <c r="J46" s="37"/>
      <c r="K46" s="37"/>
      <c r="L46" s="38">
        <f t="shared" si="1"/>
        <v>0</v>
      </c>
      <c r="M46" s="38">
        <f t="shared" si="2"/>
        <v>0</v>
      </c>
      <c r="N46" s="38">
        <f t="shared" si="3"/>
        <v>0</v>
      </c>
      <c r="O46" s="38">
        <f t="shared" si="4"/>
        <v>0</v>
      </c>
      <c r="P46" s="38">
        <f t="shared" si="5"/>
        <v>0</v>
      </c>
      <c r="Q46" s="38">
        <f t="shared" si="6"/>
        <v>0</v>
      </c>
    </row>
    <row r="47" spans="1:17" x14ac:dyDescent="0.2">
      <c r="A47" s="202" t="s">
        <v>1017</v>
      </c>
      <c r="B47" s="202" t="s">
        <v>1101</v>
      </c>
      <c r="C47" s="222" t="s">
        <v>1102</v>
      </c>
      <c r="D47" s="220"/>
      <c r="E47" s="202"/>
      <c r="F47" s="202"/>
      <c r="G47" s="203"/>
      <c r="H47" s="203"/>
      <c r="I47" s="203"/>
      <c r="J47" s="203"/>
      <c r="K47" s="203"/>
      <c r="L47" s="203"/>
      <c r="M47" s="203"/>
      <c r="N47" s="203"/>
      <c r="O47" s="203"/>
      <c r="P47" s="203"/>
      <c r="Q47" s="203"/>
    </row>
    <row r="48" spans="1:17" ht="63.75" x14ac:dyDescent="0.2">
      <c r="A48" s="106" t="s">
        <v>1019</v>
      </c>
      <c r="B48" s="106" t="s">
        <v>1103</v>
      </c>
      <c r="C48" s="111" t="s">
        <v>1104</v>
      </c>
      <c r="D48" s="111"/>
      <c r="E48" s="106" t="s">
        <v>132</v>
      </c>
      <c r="F48" s="106">
        <v>1</v>
      </c>
      <c r="G48" s="37"/>
      <c r="H48" s="37"/>
      <c r="I48" s="38">
        <f t="shared" si="0"/>
        <v>0</v>
      </c>
      <c r="J48" s="37"/>
      <c r="K48" s="37"/>
      <c r="L48" s="38">
        <f t="shared" si="1"/>
        <v>0</v>
      </c>
      <c r="M48" s="38">
        <f t="shared" si="2"/>
        <v>0</v>
      </c>
      <c r="N48" s="38">
        <f t="shared" si="3"/>
        <v>0</v>
      </c>
      <c r="O48" s="38">
        <f t="shared" si="4"/>
        <v>0</v>
      </c>
      <c r="P48" s="38">
        <f t="shared" si="5"/>
        <v>0</v>
      </c>
      <c r="Q48" s="38">
        <f t="shared" si="6"/>
        <v>0</v>
      </c>
    </row>
    <row r="49" spans="1:17" ht="25.5" x14ac:dyDescent="0.2">
      <c r="A49" s="202" t="s">
        <v>1020</v>
      </c>
      <c r="B49" s="209">
        <v>2</v>
      </c>
      <c r="C49" s="222" t="s">
        <v>1105</v>
      </c>
      <c r="D49" s="220"/>
      <c r="E49" s="202"/>
      <c r="F49" s="202"/>
      <c r="G49" s="203"/>
      <c r="H49" s="203"/>
      <c r="I49" s="203"/>
      <c r="J49" s="203"/>
      <c r="K49" s="203"/>
      <c r="L49" s="203"/>
      <c r="M49" s="203"/>
      <c r="N49" s="203"/>
      <c r="O49" s="203"/>
      <c r="P49" s="203"/>
      <c r="Q49" s="203"/>
    </row>
    <row r="50" spans="1:17" x14ac:dyDescent="0.2">
      <c r="A50" s="202" t="s">
        <v>1022</v>
      </c>
      <c r="B50" s="202" t="s">
        <v>952</v>
      </c>
      <c r="C50" s="222" t="s">
        <v>1106</v>
      </c>
      <c r="D50" s="220"/>
      <c r="E50" s="202"/>
      <c r="F50" s="202"/>
      <c r="G50" s="203"/>
      <c r="H50" s="203"/>
      <c r="I50" s="203"/>
      <c r="J50" s="203"/>
      <c r="K50" s="203"/>
      <c r="L50" s="203"/>
      <c r="M50" s="203"/>
      <c r="N50" s="203"/>
      <c r="O50" s="203"/>
      <c r="P50" s="203"/>
      <c r="Q50" s="203"/>
    </row>
    <row r="51" spans="1:17" ht="25.5" x14ac:dyDescent="0.2">
      <c r="A51" s="106" t="s">
        <v>1024</v>
      </c>
      <c r="B51" s="106" t="s">
        <v>851</v>
      </c>
      <c r="C51" s="111" t="s">
        <v>1107</v>
      </c>
      <c r="D51" s="111"/>
      <c r="E51" s="106" t="s">
        <v>68</v>
      </c>
      <c r="F51" s="228">
        <v>240</v>
      </c>
      <c r="G51" s="37"/>
      <c r="H51" s="37"/>
      <c r="I51" s="38">
        <f t="shared" si="0"/>
        <v>0</v>
      </c>
      <c r="J51" s="37"/>
      <c r="K51" s="37"/>
      <c r="L51" s="38">
        <f t="shared" si="1"/>
        <v>0</v>
      </c>
      <c r="M51" s="38">
        <f t="shared" si="2"/>
        <v>0</v>
      </c>
      <c r="N51" s="38">
        <f t="shared" si="3"/>
        <v>0</v>
      </c>
      <c r="O51" s="38">
        <f t="shared" si="4"/>
        <v>0</v>
      </c>
      <c r="P51" s="38">
        <f t="shared" si="5"/>
        <v>0</v>
      </c>
      <c r="Q51" s="38">
        <f t="shared" si="6"/>
        <v>0</v>
      </c>
    </row>
    <row r="52" spans="1:17" ht="25.5" x14ac:dyDescent="0.2">
      <c r="A52" s="106" t="s">
        <v>1026</v>
      </c>
      <c r="B52" s="106" t="s">
        <v>853</v>
      </c>
      <c r="C52" s="111" t="s">
        <v>1108</v>
      </c>
      <c r="D52" s="111"/>
      <c r="E52" s="106" t="s">
        <v>68</v>
      </c>
      <c r="F52" s="228">
        <v>240</v>
      </c>
      <c r="G52" s="37"/>
      <c r="H52" s="37"/>
      <c r="I52" s="38">
        <f t="shared" si="0"/>
        <v>0</v>
      </c>
      <c r="J52" s="37"/>
      <c r="K52" s="37"/>
      <c r="L52" s="38">
        <f t="shared" si="1"/>
        <v>0</v>
      </c>
      <c r="M52" s="38">
        <f t="shared" si="2"/>
        <v>0</v>
      </c>
      <c r="N52" s="38">
        <f t="shared" si="3"/>
        <v>0</v>
      </c>
      <c r="O52" s="38">
        <f t="shared" si="4"/>
        <v>0</v>
      </c>
      <c r="P52" s="38">
        <f t="shared" si="5"/>
        <v>0</v>
      </c>
      <c r="Q52" s="38">
        <f t="shared" si="6"/>
        <v>0</v>
      </c>
    </row>
    <row r="53" spans="1:17" x14ac:dyDescent="0.2">
      <c r="A53" s="106" t="s">
        <v>1027</v>
      </c>
      <c r="B53" s="106" t="s">
        <v>855</v>
      </c>
      <c r="C53" s="111" t="s">
        <v>1109</v>
      </c>
      <c r="D53" s="111"/>
      <c r="E53" s="106" t="s">
        <v>68</v>
      </c>
      <c r="F53" s="228">
        <v>240</v>
      </c>
      <c r="G53" s="37"/>
      <c r="H53" s="37"/>
      <c r="I53" s="38">
        <f t="shared" si="0"/>
        <v>0</v>
      </c>
      <c r="J53" s="37"/>
      <c r="K53" s="37"/>
      <c r="L53" s="38">
        <f t="shared" si="1"/>
        <v>0</v>
      </c>
      <c r="M53" s="38">
        <f t="shared" si="2"/>
        <v>0</v>
      </c>
      <c r="N53" s="38">
        <f t="shared" si="3"/>
        <v>0</v>
      </c>
      <c r="O53" s="38">
        <f t="shared" si="4"/>
        <v>0</v>
      </c>
      <c r="P53" s="38">
        <f t="shared" si="5"/>
        <v>0</v>
      </c>
      <c r="Q53" s="38">
        <f t="shared" si="6"/>
        <v>0</v>
      </c>
    </row>
    <row r="54" spans="1:17" x14ac:dyDescent="0.2">
      <c r="A54" s="106" t="s">
        <v>1029</v>
      </c>
      <c r="B54" s="106" t="s">
        <v>857</v>
      </c>
      <c r="C54" s="111" t="s">
        <v>1110</v>
      </c>
      <c r="D54" s="111"/>
      <c r="E54" s="106" t="s">
        <v>74</v>
      </c>
      <c r="F54" s="228">
        <v>72</v>
      </c>
      <c r="G54" s="37"/>
      <c r="H54" s="37"/>
      <c r="I54" s="38">
        <f t="shared" si="0"/>
        <v>0</v>
      </c>
      <c r="J54" s="37"/>
      <c r="K54" s="37"/>
      <c r="L54" s="38">
        <f t="shared" si="1"/>
        <v>0</v>
      </c>
      <c r="M54" s="38">
        <f t="shared" si="2"/>
        <v>0</v>
      </c>
      <c r="N54" s="38">
        <f t="shared" si="3"/>
        <v>0</v>
      </c>
      <c r="O54" s="38">
        <f t="shared" si="4"/>
        <v>0</v>
      </c>
      <c r="P54" s="38">
        <f t="shared" si="5"/>
        <v>0</v>
      </c>
      <c r="Q54" s="38">
        <f t="shared" si="6"/>
        <v>0</v>
      </c>
    </row>
    <row r="55" spans="1:17" x14ac:dyDescent="0.2">
      <c r="A55" s="202" t="s">
        <v>1030</v>
      </c>
      <c r="B55" s="202" t="s">
        <v>1005</v>
      </c>
      <c r="C55" s="222" t="s">
        <v>1111</v>
      </c>
      <c r="D55" s="220"/>
      <c r="E55" s="202"/>
      <c r="F55" s="202"/>
      <c r="G55" s="203"/>
      <c r="H55" s="203"/>
      <c r="I55" s="203"/>
      <c r="J55" s="203"/>
      <c r="K55" s="203"/>
      <c r="L55" s="203"/>
      <c r="M55" s="203"/>
      <c r="N55" s="203"/>
      <c r="O55" s="203"/>
      <c r="P55" s="203"/>
      <c r="Q55" s="203"/>
    </row>
    <row r="56" spans="1:17" ht="25.5" x14ac:dyDescent="0.2">
      <c r="A56" s="106" t="s">
        <v>1032</v>
      </c>
      <c r="B56" s="106" t="s">
        <v>1006</v>
      </c>
      <c r="C56" s="111" t="s">
        <v>1112</v>
      </c>
      <c r="D56" s="111"/>
      <c r="E56" s="106" t="s">
        <v>68</v>
      </c>
      <c r="F56" s="228">
        <v>30</v>
      </c>
      <c r="G56" s="37"/>
      <c r="H56" s="37"/>
      <c r="I56" s="38">
        <f t="shared" si="0"/>
        <v>0</v>
      </c>
      <c r="J56" s="37"/>
      <c r="K56" s="37"/>
      <c r="L56" s="38">
        <f t="shared" si="1"/>
        <v>0</v>
      </c>
      <c r="M56" s="38">
        <f t="shared" si="2"/>
        <v>0</v>
      </c>
      <c r="N56" s="38">
        <f t="shared" si="3"/>
        <v>0</v>
      </c>
      <c r="O56" s="38">
        <f t="shared" si="4"/>
        <v>0</v>
      </c>
      <c r="P56" s="38">
        <f t="shared" si="5"/>
        <v>0</v>
      </c>
      <c r="Q56" s="38">
        <f t="shared" si="6"/>
        <v>0</v>
      </c>
    </row>
    <row r="57" spans="1:17" x14ac:dyDescent="0.2">
      <c r="A57" s="106" t="s">
        <v>1032</v>
      </c>
      <c r="B57" s="106" t="s">
        <v>1113</v>
      </c>
      <c r="C57" s="111" t="s">
        <v>1114</v>
      </c>
      <c r="D57" s="111"/>
      <c r="E57" s="106" t="s">
        <v>74</v>
      </c>
      <c r="F57" s="228">
        <v>9</v>
      </c>
      <c r="G57" s="37"/>
      <c r="H57" s="37"/>
      <c r="I57" s="38">
        <f t="shared" si="0"/>
        <v>0</v>
      </c>
      <c r="J57" s="37"/>
      <c r="K57" s="37"/>
      <c r="L57" s="38">
        <f t="shared" si="1"/>
        <v>0</v>
      </c>
      <c r="M57" s="38">
        <f t="shared" si="2"/>
        <v>0</v>
      </c>
      <c r="N57" s="38">
        <f t="shared" si="3"/>
        <v>0</v>
      </c>
      <c r="O57" s="38">
        <f t="shared" si="4"/>
        <v>0</v>
      </c>
      <c r="P57" s="38">
        <f t="shared" si="5"/>
        <v>0</v>
      </c>
      <c r="Q57" s="38">
        <f t="shared" si="6"/>
        <v>0</v>
      </c>
    </row>
    <row r="58" spans="1:17" ht="25.5" x14ac:dyDescent="0.2">
      <c r="A58" s="202">
        <v>6</v>
      </c>
      <c r="B58" s="202" t="s">
        <v>1115</v>
      </c>
      <c r="C58" s="222" t="s">
        <v>1116</v>
      </c>
      <c r="D58" s="220"/>
      <c r="E58" s="202"/>
      <c r="F58" s="202"/>
      <c r="G58" s="203"/>
      <c r="H58" s="203"/>
      <c r="I58" s="203"/>
      <c r="J58" s="203"/>
      <c r="K58" s="203"/>
      <c r="L58" s="203"/>
      <c r="M58" s="203"/>
      <c r="N58" s="203"/>
      <c r="O58" s="203"/>
      <c r="P58" s="203"/>
      <c r="Q58" s="203"/>
    </row>
    <row r="59" spans="1:17" ht="25.5" x14ac:dyDescent="0.2">
      <c r="A59" s="106" t="s">
        <v>922</v>
      </c>
      <c r="B59" s="106" t="s">
        <v>1117</v>
      </c>
      <c r="C59" s="111" t="s">
        <v>1118</v>
      </c>
      <c r="D59" s="111"/>
      <c r="E59" s="106" t="s">
        <v>68</v>
      </c>
      <c r="F59" s="106">
        <v>3</v>
      </c>
      <c r="G59" s="37"/>
      <c r="H59" s="37"/>
      <c r="I59" s="38">
        <f t="shared" si="0"/>
        <v>0</v>
      </c>
      <c r="J59" s="37"/>
      <c r="K59" s="37"/>
      <c r="L59" s="38">
        <f t="shared" si="1"/>
        <v>0</v>
      </c>
      <c r="M59" s="38">
        <f t="shared" si="2"/>
        <v>0</v>
      </c>
      <c r="N59" s="38">
        <f t="shared" si="3"/>
        <v>0</v>
      </c>
      <c r="O59" s="38">
        <f t="shared" si="4"/>
        <v>0</v>
      </c>
      <c r="P59" s="38">
        <f t="shared" si="5"/>
        <v>0</v>
      </c>
      <c r="Q59" s="38">
        <f t="shared" si="6"/>
        <v>0</v>
      </c>
    </row>
    <row r="60" spans="1:17" ht="25.5" x14ac:dyDescent="0.2">
      <c r="A60" s="106" t="s">
        <v>924</v>
      </c>
      <c r="B60" s="106" t="s">
        <v>1119</v>
      </c>
      <c r="C60" s="111" t="s">
        <v>1120</v>
      </c>
      <c r="D60" s="111"/>
      <c r="E60" s="106" t="s">
        <v>68</v>
      </c>
      <c r="F60" s="106">
        <v>3</v>
      </c>
      <c r="G60" s="37"/>
      <c r="H60" s="37"/>
      <c r="I60" s="38">
        <f t="shared" si="0"/>
        <v>0</v>
      </c>
      <c r="J60" s="37"/>
      <c r="K60" s="37"/>
      <c r="L60" s="38">
        <f t="shared" si="1"/>
        <v>0</v>
      </c>
      <c r="M60" s="38">
        <f t="shared" si="2"/>
        <v>0</v>
      </c>
      <c r="N60" s="38">
        <f t="shared" si="3"/>
        <v>0</v>
      </c>
      <c r="O60" s="38">
        <f t="shared" si="4"/>
        <v>0</v>
      </c>
      <c r="P60" s="38">
        <f t="shared" si="5"/>
        <v>0</v>
      </c>
      <c r="Q60" s="38">
        <f t="shared" si="6"/>
        <v>0</v>
      </c>
    </row>
    <row r="61" spans="1:17" x14ac:dyDescent="0.2">
      <c r="A61" s="106" t="s">
        <v>926</v>
      </c>
      <c r="B61" s="106" t="s">
        <v>1121</v>
      </c>
      <c r="C61" s="111" t="s">
        <v>1122</v>
      </c>
      <c r="D61" s="111"/>
      <c r="E61" s="106" t="s">
        <v>68</v>
      </c>
      <c r="F61" s="106">
        <v>3</v>
      </c>
      <c r="G61" s="37"/>
      <c r="H61" s="37"/>
      <c r="I61" s="38">
        <f t="shared" si="0"/>
        <v>0</v>
      </c>
      <c r="J61" s="37"/>
      <c r="K61" s="37"/>
      <c r="L61" s="38">
        <f t="shared" si="1"/>
        <v>0</v>
      </c>
      <c r="M61" s="38">
        <f t="shared" si="2"/>
        <v>0</v>
      </c>
      <c r="N61" s="38">
        <f t="shared" si="3"/>
        <v>0</v>
      </c>
      <c r="O61" s="38">
        <f t="shared" si="4"/>
        <v>0</v>
      </c>
      <c r="P61" s="38">
        <f t="shared" si="5"/>
        <v>0</v>
      </c>
      <c r="Q61" s="38">
        <f t="shared" si="6"/>
        <v>0</v>
      </c>
    </row>
    <row r="62" spans="1:17" x14ac:dyDescent="0.2">
      <c r="A62" s="106" t="s">
        <v>1035</v>
      </c>
      <c r="B62" s="106" t="s">
        <v>1123</v>
      </c>
      <c r="C62" s="111" t="s">
        <v>1114</v>
      </c>
      <c r="D62" s="111"/>
      <c r="E62" s="106" t="s">
        <v>74</v>
      </c>
      <c r="F62" s="106">
        <v>1</v>
      </c>
      <c r="G62" s="37"/>
      <c r="H62" s="37"/>
      <c r="I62" s="38">
        <f t="shared" si="0"/>
        <v>0</v>
      </c>
      <c r="J62" s="37"/>
      <c r="K62" s="37"/>
      <c r="L62" s="38">
        <f t="shared" si="1"/>
        <v>0</v>
      </c>
      <c r="M62" s="38">
        <f t="shared" si="2"/>
        <v>0</v>
      </c>
      <c r="N62" s="38">
        <f t="shared" si="3"/>
        <v>0</v>
      </c>
      <c r="O62" s="38">
        <f t="shared" si="4"/>
        <v>0</v>
      </c>
      <c r="P62" s="38">
        <f t="shared" si="5"/>
        <v>0</v>
      </c>
      <c r="Q62" s="38">
        <f t="shared" si="6"/>
        <v>0</v>
      </c>
    </row>
    <row r="63" spans="1:17" x14ac:dyDescent="0.2">
      <c r="A63" s="202" t="s">
        <v>1036</v>
      </c>
      <c r="B63" s="202" t="s">
        <v>1124</v>
      </c>
      <c r="C63" s="222" t="s">
        <v>1534</v>
      </c>
      <c r="D63" s="220"/>
      <c r="E63" s="202"/>
      <c r="F63" s="202"/>
      <c r="G63" s="203"/>
      <c r="H63" s="203"/>
      <c r="I63" s="203"/>
      <c r="J63" s="203"/>
      <c r="K63" s="203"/>
      <c r="L63" s="203"/>
      <c r="M63" s="203"/>
      <c r="N63" s="203"/>
      <c r="O63" s="203"/>
      <c r="P63" s="203"/>
      <c r="Q63" s="203"/>
    </row>
    <row r="64" spans="1:17" x14ac:dyDescent="0.2">
      <c r="A64" s="106" t="s">
        <v>1038</v>
      </c>
      <c r="B64" s="106" t="s">
        <v>1125</v>
      </c>
      <c r="C64" s="111" t="s">
        <v>1126</v>
      </c>
      <c r="D64" s="111"/>
      <c r="E64" s="106" t="s">
        <v>81</v>
      </c>
      <c r="F64" s="106">
        <v>4</v>
      </c>
      <c r="G64" s="37"/>
      <c r="H64" s="37"/>
      <c r="I64" s="38">
        <f t="shared" si="0"/>
        <v>0</v>
      </c>
      <c r="J64" s="37"/>
      <c r="K64" s="37"/>
      <c r="L64" s="38">
        <f t="shared" si="1"/>
        <v>0</v>
      </c>
      <c r="M64" s="38">
        <f t="shared" si="2"/>
        <v>0</v>
      </c>
      <c r="N64" s="38">
        <f t="shared" si="3"/>
        <v>0</v>
      </c>
      <c r="O64" s="38">
        <f t="shared" si="4"/>
        <v>0</v>
      </c>
      <c r="P64" s="38">
        <f t="shared" si="5"/>
        <v>0</v>
      </c>
      <c r="Q64" s="38">
        <f t="shared" si="6"/>
        <v>0</v>
      </c>
    </row>
    <row r="65" spans="1:237" x14ac:dyDescent="0.2">
      <c r="A65" s="202">
        <v>7</v>
      </c>
      <c r="B65" s="202" t="s">
        <v>1127</v>
      </c>
      <c r="C65" s="222" t="s">
        <v>1535</v>
      </c>
      <c r="D65" s="220"/>
      <c r="E65" s="202"/>
      <c r="F65" s="202"/>
      <c r="G65" s="203"/>
      <c r="H65" s="203"/>
      <c r="I65" s="203"/>
      <c r="J65" s="203"/>
      <c r="K65" s="203"/>
      <c r="L65" s="203"/>
      <c r="M65" s="203"/>
      <c r="N65" s="203"/>
      <c r="O65" s="203"/>
      <c r="P65" s="203"/>
      <c r="Q65" s="203"/>
    </row>
    <row r="66" spans="1:237" ht="25.5" x14ac:dyDescent="0.2">
      <c r="A66" s="106" t="s">
        <v>929</v>
      </c>
      <c r="B66" s="106" t="s">
        <v>1128</v>
      </c>
      <c r="C66" s="111" t="s">
        <v>1536</v>
      </c>
      <c r="D66" s="111"/>
      <c r="E66" s="106" t="s">
        <v>68</v>
      </c>
      <c r="F66" s="228">
        <v>240</v>
      </c>
      <c r="G66" s="37"/>
      <c r="H66" s="37"/>
      <c r="I66" s="38">
        <f t="shared" si="0"/>
        <v>0</v>
      </c>
      <c r="J66" s="37"/>
      <c r="K66" s="37"/>
      <c r="L66" s="38">
        <f t="shared" si="1"/>
        <v>0</v>
      </c>
      <c r="M66" s="38">
        <f t="shared" si="2"/>
        <v>0</v>
      </c>
      <c r="N66" s="38">
        <f t="shared" si="3"/>
        <v>0</v>
      </c>
      <c r="O66" s="38">
        <f t="shared" si="4"/>
        <v>0</v>
      </c>
      <c r="P66" s="38">
        <f t="shared" si="5"/>
        <v>0</v>
      </c>
      <c r="Q66" s="38">
        <f t="shared" si="6"/>
        <v>0</v>
      </c>
    </row>
    <row r="67" spans="1:237" ht="25.5" x14ac:dyDescent="0.2">
      <c r="A67" s="106" t="s">
        <v>931</v>
      </c>
      <c r="B67" s="106" t="s">
        <v>1129</v>
      </c>
      <c r="C67" s="111" t="s">
        <v>1537</v>
      </c>
      <c r="D67" s="111"/>
      <c r="E67" s="106" t="s">
        <v>74</v>
      </c>
      <c r="F67" s="228">
        <v>96</v>
      </c>
      <c r="G67" s="37"/>
      <c r="H67" s="37"/>
      <c r="I67" s="38">
        <f t="shared" si="0"/>
        <v>0</v>
      </c>
      <c r="J67" s="37"/>
      <c r="K67" s="37"/>
      <c r="L67" s="38">
        <f t="shared" si="1"/>
        <v>0</v>
      </c>
      <c r="M67" s="38">
        <f t="shared" si="2"/>
        <v>0</v>
      </c>
      <c r="N67" s="38">
        <f t="shared" si="3"/>
        <v>0</v>
      </c>
      <c r="O67" s="38">
        <f t="shared" si="4"/>
        <v>0</v>
      </c>
      <c r="P67" s="38">
        <f t="shared" si="5"/>
        <v>0</v>
      </c>
      <c r="Q67" s="38">
        <f t="shared" si="6"/>
        <v>0</v>
      </c>
    </row>
    <row r="68" spans="1:237" ht="13.5" thickBot="1" x14ac:dyDescent="0.25">
      <c r="A68" s="109">
        <v>8</v>
      </c>
      <c r="B68" s="212">
        <v>3</v>
      </c>
      <c r="C68" s="112" t="s">
        <v>940</v>
      </c>
      <c r="D68" s="112"/>
      <c r="E68" s="109" t="s">
        <v>87</v>
      </c>
      <c r="F68" s="109">
        <v>1</v>
      </c>
      <c r="G68" s="77"/>
      <c r="H68" s="77"/>
      <c r="I68" s="78">
        <f t="shared" si="0"/>
        <v>0</v>
      </c>
      <c r="J68" s="77"/>
      <c r="K68" s="77"/>
      <c r="L68" s="78">
        <f t="shared" si="1"/>
        <v>0</v>
      </c>
      <c r="M68" s="78">
        <f t="shared" si="2"/>
        <v>0</v>
      </c>
      <c r="N68" s="78">
        <f t="shared" si="3"/>
        <v>0</v>
      </c>
      <c r="O68" s="78">
        <f t="shared" si="4"/>
        <v>0</v>
      </c>
      <c r="P68" s="78">
        <f t="shared" si="5"/>
        <v>0</v>
      </c>
      <c r="Q68" s="78">
        <f t="shared" si="6"/>
        <v>0</v>
      </c>
    </row>
    <row r="69" spans="1:237" x14ac:dyDescent="0.2">
      <c r="A69" s="324" t="s">
        <v>13</v>
      </c>
      <c r="B69" s="325"/>
      <c r="C69" s="325"/>
      <c r="D69" s="325"/>
      <c r="E69" s="325"/>
      <c r="F69" s="325"/>
      <c r="G69" s="325"/>
      <c r="H69" s="325"/>
      <c r="I69" s="325"/>
      <c r="J69" s="325"/>
      <c r="K69" s="325"/>
      <c r="L69" s="325"/>
      <c r="M69" s="39">
        <f>SUM(M17:M68)</f>
        <v>0</v>
      </c>
      <c r="N69" s="39">
        <f>SUM(N17:N68)</f>
        <v>0</v>
      </c>
      <c r="O69" s="39">
        <f>SUM(O17:O68)</f>
        <v>0</v>
      </c>
      <c r="P69" s="39">
        <f>SUM(P17:P68)</f>
        <v>0</v>
      </c>
      <c r="Q69" s="39">
        <f>SUM(Q17:Q68)</f>
        <v>0</v>
      </c>
      <c r="R69" s="16"/>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row>
    <row r="70" spans="1:237" ht="26.25" customHeight="1" thickBot="1" x14ac:dyDescent="0.25">
      <c r="A70" s="332" t="s">
        <v>37</v>
      </c>
      <c r="B70" s="333"/>
      <c r="C70" s="333"/>
      <c r="D70" s="333"/>
      <c r="E70" s="333"/>
      <c r="F70" s="333"/>
      <c r="G70" s="333"/>
      <c r="H70" s="333"/>
      <c r="I70" s="333"/>
      <c r="J70" s="333"/>
      <c r="K70" s="334"/>
      <c r="L70" s="40"/>
      <c r="M70" s="41"/>
      <c r="N70" s="41"/>
      <c r="O70" s="41">
        <f>ROUND(O69*L70,2)</f>
        <v>0</v>
      </c>
      <c r="P70" s="41"/>
      <c r="Q70" s="41">
        <f>O70</f>
        <v>0</v>
      </c>
      <c r="R70" s="42"/>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c r="EO70" s="43"/>
      <c r="EP70" s="43"/>
      <c r="EQ70" s="43"/>
      <c r="ER70" s="43"/>
      <c r="ES70" s="43"/>
      <c r="ET70" s="43"/>
      <c r="EU70" s="43"/>
      <c r="EV70" s="43"/>
      <c r="EW70" s="43"/>
      <c r="EX70" s="43"/>
      <c r="EY70" s="43"/>
      <c r="EZ70" s="43"/>
      <c r="FA70" s="43"/>
      <c r="FB70" s="43"/>
      <c r="FC70" s="43"/>
      <c r="FD70" s="43"/>
      <c r="FE70" s="43"/>
      <c r="FF70" s="43"/>
      <c r="FG70" s="43"/>
      <c r="FH70" s="43"/>
      <c r="FI70" s="43"/>
      <c r="FJ70" s="43"/>
      <c r="FK70" s="43"/>
      <c r="FL70" s="43"/>
      <c r="FM70" s="43"/>
      <c r="FN70" s="43"/>
      <c r="FO70" s="43"/>
      <c r="FP70" s="43"/>
      <c r="FQ70" s="43"/>
      <c r="FR70" s="43"/>
      <c r="FS70" s="43"/>
      <c r="FT70" s="43"/>
      <c r="FU70" s="43"/>
      <c r="FV70" s="43"/>
      <c r="FW70" s="43"/>
      <c r="FX70" s="43"/>
      <c r="FY70" s="43"/>
      <c r="FZ70" s="43"/>
      <c r="GA70" s="43"/>
      <c r="GB70" s="43"/>
      <c r="GC70" s="43"/>
      <c r="GD70" s="43"/>
      <c r="GE70" s="43"/>
      <c r="GF70" s="43"/>
      <c r="GG70" s="43"/>
      <c r="GH70" s="43"/>
      <c r="GI70" s="43"/>
      <c r="GJ70" s="43"/>
      <c r="GK70" s="43"/>
      <c r="GL70" s="43"/>
      <c r="GM70" s="43"/>
      <c r="GN70" s="43"/>
      <c r="GO70" s="43"/>
      <c r="GP70" s="43"/>
      <c r="GQ70" s="43"/>
      <c r="GR70" s="43"/>
      <c r="GS70" s="43"/>
      <c r="GT70" s="43"/>
      <c r="GU70" s="43"/>
      <c r="GV70" s="43"/>
      <c r="GW70" s="43"/>
      <c r="GX70" s="43"/>
      <c r="GY70" s="43"/>
      <c r="GZ70" s="43"/>
      <c r="HA70" s="43"/>
      <c r="HB70" s="43"/>
      <c r="HC70" s="43"/>
      <c r="HD70" s="43"/>
      <c r="HE70" s="43"/>
      <c r="HF70" s="43"/>
      <c r="HG70" s="43"/>
      <c r="HH70" s="43"/>
      <c r="HI70" s="43"/>
      <c r="HJ70" s="43"/>
      <c r="HK70" s="43"/>
      <c r="HL70" s="43"/>
      <c r="HM70" s="43"/>
      <c r="HN70" s="43"/>
      <c r="HO70" s="43"/>
      <c r="HP70" s="43"/>
      <c r="HQ70" s="43"/>
      <c r="HR70" s="43"/>
      <c r="HS70" s="43"/>
      <c r="HT70" s="43"/>
      <c r="HU70" s="43"/>
      <c r="HV70" s="43"/>
      <c r="HW70" s="43"/>
      <c r="HX70" s="43"/>
      <c r="HY70" s="43"/>
      <c r="HZ70" s="43"/>
      <c r="IA70" s="43"/>
      <c r="IB70" s="43"/>
      <c r="IC70" s="43"/>
    </row>
    <row r="71" spans="1:237" ht="16.5" thickBot="1" x14ac:dyDescent="0.25">
      <c r="A71" s="326" t="s">
        <v>35</v>
      </c>
      <c r="B71" s="327"/>
      <c r="C71" s="327"/>
      <c r="D71" s="327"/>
      <c r="E71" s="327"/>
      <c r="F71" s="327"/>
      <c r="G71" s="327"/>
      <c r="H71" s="327"/>
      <c r="I71" s="327"/>
      <c r="J71" s="327"/>
      <c r="K71" s="327"/>
      <c r="L71" s="327"/>
      <c r="M71" s="115">
        <f>M69</f>
        <v>0</v>
      </c>
      <c r="N71" s="115">
        <f>N69</f>
        <v>0</v>
      </c>
      <c r="O71" s="115">
        <f>O69+O70</f>
        <v>0</v>
      </c>
      <c r="P71" s="115">
        <f>P69</f>
        <v>0</v>
      </c>
      <c r="Q71" s="116">
        <f>Q69+Q70</f>
        <v>0</v>
      </c>
      <c r="R71" s="16"/>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row>
    <row r="72" spans="1:237" ht="15" customHeight="1" x14ac:dyDescent="0.2">
      <c r="A72" s="113"/>
      <c r="B72" s="113"/>
      <c r="C72" s="113"/>
      <c r="D72" s="113"/>
      <c r="E72" s="113"/>
      <c r="F72" s="113"/>
      <c r="G72" s="113"/>
      <c r="H72" s="113"/>
      <c r="I72" s="113"/>
      <c r="J72" s="113"/>
      <c r="K72" s="113"/>
      <c r="L72" s="113"/>
      <c r="M72" s="114"/>
      <c r="N72" s="114"/>
      <c r="O72" s="114"/>
      <c r="P72" s="114"/>
      <c r="Q72" s="114"/>
      <c r="R72" s="16"/>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row>
    <row r="73" spans="1:237" ht="12.75" customHeight="1" x14ac:dyDescent="0.2">
      <c r="A73" s="113"/>
      <c r="B73" s="113"/>
      <c r="C73" s="113"/>
      <c r="D73" s="113"/>
      <c r="E73" s="113"/>
      <c r="F73" s="113"/>
      <c r="G73" s="113"/>
      <c r="H73" s="113"/>
      <c r="I73" s="113"/>
      <c r="J73" s="113"/>
      <c r="K73" s="113"/>
      <c r="L73" s="113"/>
      <c r="M73" s="113"/>
      <c r="N73" s="113"/>
      <c r="O73" s="113"/>
      <c r="P73" s="113"/>
      <c r="Q73" s="114"/>
      <c r="R73" s="16"/>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row>
    <row r="74" spans="1:237" x14ac:dyDescent="0.2">
      <c r="A74" s="117" t="s">
        <v>36</v>
      </c>
      <c r="B74" s="113"/>
      <c r="C74" s="113"/>
      <c r="D74" s="113"/>
      <c r="E74" s="113"/>
      <c r="F74" s="113"/>
      <c r="G74" s="113"/>
      <c r="H74" s="113"/>
      <c r="I74" s="113"/>
      <c r="J74" s="113"/>
      <c r="K74" s="113"/>
      <c r="L74" s="113"/>
      <c r="M74" s="114"/>
      <c r="N74" s="114"/>
      <c r="O74" s="114"/>
      <c r="P74" s="114"/>
      <c r="Q74" s="114"/>
      <c r="R74" s="16"/>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row>
    <row r="75" spans="1:237" x14ac:dyDescent="0.2">
      <c r="A75" s="44"/>
      <c r="B75" s="44"/>
      <c r="C75" s="45"/>
      <c r="D75" s="45"/>
      <c r="E75" s="46"/>
      <c r="F75" s="47"/>
      <c r="G75" s="48"/>
      <c r="H75" s="48"/>
      <c r="I75" s="48"/>
      <c r="J75" s="48"/>
      <c r="K75" s="48"/>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c r="GG75" s="44"/>
      <c r="GH75" s="44"/>
      <c r="GI75" s="44"/>
      <c r="GJ75" s="44"/>
      <c r="GK75" s="44"/>
      <c r="GL75" s="44"/>
      <c r="GM75" s="44"/>
      <c r="GN75" s="44"/>
      <c r="GO75" s="44"/>
      <c r="GP75" s="44"/>
      <c r="GQ75" s="44"/>
      <c r="GR75" s="44"/>
      <c r="GS75" s="44"/>
      <c r="GT75" s="44"/>
      <c r="GU75" s="44"/>
      <c r="GV75" s="44"/>
      <c r="GW75" s="44"/>
      <c r="GX75" s="44"/>
      <c r="GY75" s="44"/>
      <c r="GZ75" s="44"/>
      <c r="HA75" s="44"/>
      <c r="HB75" s="44"/>
      <c r="HC75" s="44"/>
      <c r="HD75" s="44"/>
      <c r="HE75" s="44"/>
      <c r="HF75" s="44"/>
      <c r="HG75" s="44"/>
      <c r="HH75" s="44"/>
      <c r="HI75" s="44"/>
      <c r="HJ75" s="44"/>
      <c r="HK75" s="44"/>
      <c r="HL75" s="44"/>
      <c r="HM75" s="44"/>
      <c r="HN75" s="44"/>
      <c r="HO75" s="44"/>
      <c r="HP75" s="44"/>
      <c r="HQ75" s="44"/>
      <c r="HR75" s="44"/>
      <c r="HS75" s="44"/>
      <c r="HT75" s="44"/>
      <c r="HU75" s="44"/>
      <c r="HV75" s="44"/>
      <c r="HW75" s="44"/>
      <c r="HX75" s="44"/>
      <c r="HY75" s="44"/>
      <c r="HZ75" s="44"/>
      <c r="IA75" s="44"/>
      <c r="IB75" s="44"/>
      <c r="IC75" s="44"/>
    </row>
    <row r="76" spans="1:237" x14ac:dyDescent="0.2">
      <c r="A76" s="44"/>
      <c r="B76" s="44"/>
      <c r="C76" s="8"/>
      <c r="D76" s="49" t="s">
        <v>8</v>
      </c>
      <c r="E76" s="328">
        <f>Būv.KOPTĀME_!B30</f>
        <v>0</v>
      </c>
      <c r="F76" s="329"/>
      <c r="G76" s="329"/>
      <c r="H76" s="329"/>
      <c r="I76" s="329"/>
      <c r="J76" s="329"/>
      <c r="K76" s="329"/>
      <c r="L76" s="329"/>
      <c r="M76" s="329"/>
      <c r="N76" s="329"/>
      <c r="O76" s="329"/>
      <c r="P76" s="329"/>
      <c r="Q76" s="329"/>
      <c r="R76" s="48"/>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c r="GG76" s="44"/>
      <c r="GH76" s="44"/>
      <c r="GI76" s="44"/>
      <c r="GJ76" s="44"/>
      <c r="GK76" s="44"/>
      <c r="GL76" s="44"/>
      <c r="GM76" s="44"/>
      <c r="GN76" s="44"/>
      <c r="GO76" s="44"/>
      <c r="GP76" s="44"/>
      <c r="GQ76" s="44"/>
      <c r="GR76" s="44"/>
      <c r="GS76" s="44"/>
      <c r="GT76" s="44"/>
      <c r="GU76" s="44"/>
      <c r="GV76" s="44"/>
      <c r="GW76" s="44"/>
      <c r="GX76" s="44"/>
      <c r="GY76" s="44"/>
      <c r="GZ76" s="44"/>
      <c r="HA76" s="44"/>
      <c r="HB76" s="44"/>
      <c r="HC76" s="44"/>
      <c r="HD76" s="44"/>
      <c r="HE76" s="44"/>
      <c r="HF76" s="44"/>
      <c r="HG76" s="44"/>
      <c r="HH76" s="44"/>
      <c r="HI76" s="44"/>
      <c r="HJ76" s="44"/>
      <c r="HK76" s="44"/>
      <c r="HL76" s="44"/>
      <c r="HM76" s="44"/>
      <c r="HN76" s="44"/>
      <c r="HO76" s="44"/>
      <c r="HP76" s="44"/>
      <c r="HQ76" s="44"/>
      <c r="HR76" s="44"/>
      <c r="HS76" s="44"/>
      <c r="HT76" s="44"/>
      <c r="HU76" s="44"/>
      <c r="HV76" s="44"/>
      <c r="HW76" s="44"/>
      <c r="HX76" s="44"/>
      <c r="HY76" s="44"/>
      <c r="HZ76" s="44"/>
      <c r="IA76" s="44"/>
      <c r="IB76" s="44"/>
      <c r="IC76" s="44"/>
    </row>
    <row r="77" spans="1:237" x14ac:dyDescent="0.2">
      <c r="A77" s="50"/>
      <c r="B77" s="50"/>
      <c r="C77" s="8"/>
      <c r="D77" s="8"/>
      <c r="E77" s="321" t="s">
        <v>9</v>
      </c>
      <c r="F77" s="321"/>
      <c r="G77" s="321"/>
      <c r="H77" s="321"/>
      <c r="I77" s="321"/>
      <c r="J77" s="321"/>
      <c r="K77" s="321"/>
      <c r="L77" s="321"/>
      <c r="M77" s="321"/>
      <c r="N77" s="321"/>
      <c r="O77" s="321"/>
      <c r="P77" s="321"/>
      <c r="Q77" s="321"/>
      <c r="R77" s="16"/>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row>
    <row r="78" spans="1:237" x14ac:dyDescent="0.2">
      <c r="A78" s="51"/>
      <c r="B78" s="51"/>
      <c r="C78" s="8"/>
      <c r="D78" s="52" t="s">
        <v>14</v>
      </c>
      <c r="E78" s="330">
        <f>Kopsav.1!C44</f>
        <v>0</v>
      </c>
      <c r="F78" s="331"/>
      <c r="G78" s="331"/>
      <c r="H78" s="331"/>
      <c r="I78" s="331"/>
      <c r="J78" s="331"/>
      <c r="K78" s="331"/>
      <c r="L78" s="331"/>
      <c r="M78" s="331"/>
      <c r="N78" s="331"/>
      <c r="O78" s="331"/>
      <c r="P78" s="331"/>
      <c r="Q78" s="331"/>
      <c r="R78" s="16"/>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row>
    <row r="79" spans="1:237" x14ac:dyDescent="0.2">
      <c r="A79" s="51"/>
      <c r="B79" s="51"/>
      <c r="C79" s="53"/>
      <c r="D79" s="53"/>
      <c r="E79" s="321" t="s">
        <v>9</v>
      </c>
      <c r="F79" s="321"/>
      <c r="G79" s="321"/>
      <c r="H79" s="321"/>
      <c r="I79" s="321"/>
      <c r="J79" s="321"/>
      <c r="K79" s="321"/>
      <c r="L79" s="321"/>
      <c r="M79" s="321"/>
      <c r="N79" s="321"/>
      <c r="O79" s="321"/>
      <c r="P79" s="321"/>
      <c r="Q79" s="321"/>
      <c r="R79" s="16"/>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row>
    <row r="80" spans="1:237" x14ac:dyDescent="0.2">
      <c r="A80" s="51"/>
      <c r="B80" s="51"/>
      <c r="C80" s="8"/>
      <c r="D80" s="52" t="s">
        <v>15</v>
      </c>
      <c r="E80" s="322"/>
      <c r="F80" s="322"/>
      <c r="G80" s="322"/>
      <c r="H80" s="322"/>
      <c r="I80" s="54"/>
      <c r="J80" s="54"/>
      <c r="K80" s="54"/>
      <c r="L80" s="55"/>
      <c r="M80" s="55"/>
      <c r="N80" s="55"/>
      <c r="O80" s="55"/>
      <c r="P80" s="55"/>
      <c r="Q80" s="55"/>
      <c r="R80" s="16"/>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row>
    <row r="81" spans="1:237" x14ac:dyDescent="0.2">
      <c r="A81" s="51"/>
      <c r="B81" s="51"/>
      <c r="C81" s="323"/>
      <c r="D81" s="323"/>
      <c r="E81" s="323"/>
      <c r="F81" s="56"/>
      <c r="G81" s="57"/>
      <c r="H81" s="57"/>
      <c r="I81" s="57"/>
      <c r="J81" s="57"/>
      <c r="K81" s="57"/>
      <c r="L81" s="58"/>
      <c r="M81" s="58"/>
      <c r="N81" s="58"/>
      <c r="O81" s="58"/>
      <c r="P81" s="55"/>
      <c r="Q81" s="55"/>
      <c r="R81" s="16"/>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row>
    <row r="82" spans="1:237" x14ac:dyDescent="0.2">
      <c r="A82" s="59"/>
      <c r="B82" s="59"/>
      <c r="C82" s="60"/>
      <c r="D82" s="60"/>
      <c r="E82" s="61"/>
      <c r="F82" s="56"/>
      <c r="G82" s="62"/>
      <c r="H82" s="63"/>
      <c r="I82" s="63"/>
      <c r="J82" s="63"/>
      <c r="K82" s="63"/>
      <c r="L82" s="64"/>
      <c r="M82" s="64"/>
      <c r="N82" s="64"/>
      <c r="O82" s="64"/>
      <c r="P82" s="65"/>
      <c r="Q82" s="65"/>
      <c r="R82" s="18"/>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row>
    <row r="83" spans="1:237" x14ac:dyDescent="0.2">
      <c r="B83" s="118"/>
      <c r="C83" s="66"/>
      <c r="D83" s="66"/>
      <c r="E83" s="67"/>
      <c r="F83" s="68"/>
      <c r="G83" s="69"/>
      <c r="H83" s="69"/>
      <c r="I83" s="70"/>
      <c r="J83" s="69"/>
      <c r="K83" s="69"/>
      <c r="L83" s="7"/>
      <c r="M83" s="7"/>
      <c r="N83" s="7"/>
      <c r="O83" s="7"/>
      <c r="P83" s="7"/>
    </row>
    <row r="84" spans="1:237" ht="15" x14ac:dyDescent="0.2">
      <c r="B84" s="118"/>
      <c r="C84" s="122"/>
      <c r="D84" s="122"/>
      <c r="E84" s="122"/>
      <c r="F84" s="122"/>
      <c r="G84" s="122"/>
      <c r="H84" s="122"/>
      <c r="I84" s="122"/>
      <c r="J84" s="122"/>
      <c r="K84" s="122"/>
      <c r="L84" s="122"/>
      <c r="M84" s="122"/>
      <c r="N84" s="119"/>
      <c r="O84" s="120"/>
      <c r="P84" s="7"/>
    </row>
    <row r="85" spans="1:237" ht="15" x14ac:dyDescent="0.2">
      <c r="B85" s="118"/>
      <c r="C85" s="122"/>
      <c r="D85" s="122"/>
      <c r="E85" s="122"/>
      <c r="F85" s="122"/>
      <c r="G85" s="122"/>
      <c r="H85" s="122"/>
      <c r="I85" s="122"/>
      <c r="J85" s="122"/>
      <c r="K85" s="122"/>
      <c r="L85" s="122"/>
      <c r="M85" s="122"/>
      <c r="N85" s="119"/>
      <c r="O85" s="120"/>
      <c r="P85" s="7"/>
    </row>
    <row r="86" spans="1:237" ht="15" x14ac:dyDescent="0.2">
      <c r="B86" s="118"/>
      <c r="C86" s="122"/>
      <c r="D86" s="122"/>
      <c r="E86" s="122"/>
      <c r="F86" s="122"/>
      <c r="G86" s="122"/>
      <c r="H86" s="122"/>
      <c r="I86" s="122"/>
      <c r="J86" s="122"/>
      <c r="K86" s="122"/>
      <c r="L86" s="122"/>
      <c r="M86" s="122"/>
      <c r="N86" s="119"/>
      <c r="O86" s="120"/>
      <c r="P86" s="7"/>
    </row>
    <row r="87" spans="1:237" ht="14.25" x14ac:dyDescent="0.2">
      <c r="B87" s="118"/>
      <c r="C87" s="123"/>
      <c r="D87" s="123"/>
      <c r="E87" s="123"/>
      <c r="F87" s="123"/>
      <c r="G87" s="123"/>
      <c r="H87" s="123"/>
      <c r="I87" s="123"/>
      <c r="J87" s="123"/>
      <c r="K87" s="123"/>
      <c r="L87" s="123"/>
      <c r="M87" s="123"/>
      <c r="N87" s="123"/>
      <c r="O87" s="121"/>
      <c r="P87" s="7"/>
    </row>
    <row r="88" spans="1:237" x14ac:dyDescent="0.2">
      <c r="B88" s="118"/>
      <c r="C88" s="66"/>
      <c r="D88" s="66"/>
      <c r="E88" s="67"/>
      <c r="F88" s="68"/>
      <c r="G88" s="69"/>
      <c r="H88" s="69"/>
      <c r="I88" s="71"/>
      <c r="J88" s="69"/>
      <c r="K88" s="69"/>
      <c r="L88" s="7"/>
      <c r="M88" s="7"/>
      <c r="N88" s="7"/>
      <c r="O88" s="7"/>
      <c r="P88" s="7"/>
    </row>
    <row r="89" spans="1:237" x14ac:dyDescent="0.2">
      <c r="B89" s="118"/>
      <c r="C89" s="66"/>
      <c r="D89" s="66"/>
      <c r="E89" s="67"/>
      <c r="F89" s="68"/>
      <c r="G89" s="69"/>
      <c r="H89" s="69"/>
      <c r="I89" s="71"/>
      <c r="J89" s="72"/>
      <c r="K89" s="72"/>
      <c r="L89" s="9"/>
      <c r="M89" s="7"/>
      <c r="N89" s="7"/>
      <c r="O89" s="7"/>
      <c r="P89" s="7"/>
    </row>
    <row r="90" spans="1:237" x14ac:dyDescent="0.2">
      <c r="C90" s="66"/>
      <c r="D90" s="66"/>
      <c r="E90" s="67"/>
      <c r="F90" s="68"/>
      <c r="G90" s="69"/>
      <c r="H90" s="69"/>
      <c r="I90" s="69"/>
      <c r="J90" s="69"/>
      <c r="K90" s="69"/>
      <c r="L90" s="7"/>
    </row>
  </sheetData>
  <sheetProtection algorithmName="SHA-512" hashValue="AFQqDDTIi2rVhzJib0seBPVB3aKtx/uJnQKQt3OrXKsk66SLTwI0+lpYsjs0VEmF6V2svvue8Z6s2B5yVlBvTQ==" saltValue="L5WVJU7m9DJOaXQhN8lo6w==" spinCount="100000" sheet="1" formatCells="0" formatColumns="0" formatRows="0" selectLockedCells="1" sort="0" autoFilter="0" pivotTables="0"/>
  <autoFilter ref="A16:Q71"/>
  <mergeCells count="21">
    <mergeCell ref="E76:Q76"/>
    <mergeCell ref="A4:Q4"/>
    <mergeCell ref="A6:Q6"/>
    <mergeCell ref="O11:P11"/>
    <mergeCell ref="O12:P12"/>
    <mergeCell ref="A14:A15"/>
    <mergeCell ref="B14:B15"/>
    <mergeCell ref="C14:C15"/>
    <mergeCell ref="D14:D15"/>
    <mergeCell ref="E14:E15"/>
    <mergeCell ref="F14:F15"/>
    <mergeCell ref="G14:L14"/>
    <mergeCell ref="M14:Q14"/>
    <mergeCell ref="A69:L69"/>
    <mergeCell ref="A70:K70"/>
    <mergeCell ref="A71:L71"/>
    <mergeCell ref="E77:Q77"/>
    <mergeCell ref="E78:Q78"/>
    <mergeCell ref="E79:Q79"/>
    <mergeCell ref="E80:H80"/>
    <mergeCell ref="C81:E81"/>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50" max="16"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CC"/>
    <pageSetUpPr fitToPage="1"/>
  </sheetPr>
  <dimension ref="A1:IV262"/>
  <sheetViews>
    <sheetView view="pageBreakPreview" topLeftCell="A16" zoomScaleNormal="100" zoomScaleSheetLayoutView="100" workbookViewId="0">
      <selection activeCell="C15" sqref="C15:D16"/>
    </sheetView>
  </sheetViews>
  <sheetFormatPr defaultRowHeight="12.75" x14ac:dyDescent="0.2"/>
  <cols>
    <col min="1" max="1" width="4.7109375" style="1" customWidth="1"/>
    <col min="2" max="2" width="9.28515625" style="1" customWidth="1"/>
    <col min="3" max="3" width="31.85546875" style="1" customWidth="1"/>
    <col min="4" max="4" width="10.7109375" style="1" customWidth="1"/>
    <col min="5" max="5" width="16.85546875" style="1" customWidth="1"/>
    <col min="6" max="6" width="12.42578125" style="1" customWidth="1"/>
    <col min="7" max="7" width="14.28515625" style="1" customWidth="1"/>
    <col min="8" max="8" width="12.7109375" style="1" customWidth="1"/>
    <col min="9" max="9" width="13.42578125" style="1" customWidth="1"/>
    <col min="10" max="10" width="6.7109375" style="1" customWidth="1"/>
    <col min="11" max="256" width="9.140625" style="1"/>
    <col min="257" max="257" width="3.85546875" style="1" customWidth="1"/>
    <col min="258" max="258" width="12.85546875" style="1" customWidth="1"/>
    <col min="259" max="259" width="36.85546875" style="1" customWidth="1"/>
    <col min="260" max="260" width="8.42578125" style="1" customWidth="1"/>
    <col min="261" max="261" width="16.85546875" style="1" customWidth="1"/>
    <col min="262" max="262" width="12.42578125" style="1" customWidth="1"/>
    <col min="263" max="263" width="14.28515625" style="1" customWidth="1"/>
    <col min="264" max="264" width="12.7109375" style="1" customWidth="1"/>
    <col min="265" max="265" width="14.140625" style="1" customWidth="1"/>
    <col min="266" max="266" width="6.7109375" style="1" customWidth="1"/>
    <col min="267" max="512" width="9.140625" style="1"/>
    <col min="513" max="513" width="3.85546875" style="1" customWidth="1"/>
    <col min="514" max="514" width="12.85546875" style="1" customWidth="1"/>
    <col min="515" max="515" width="36.85546875" style="1" customWidth="1"/>
    <col min="516" max="516" width="8.42578125" style="1" customWidth="1"/>
    <col min="517" max="517" width="16.85546875" style="1" customWidth="1"/>
    <col min="518" max="518" width="12.42578125" style="1" customWidth="1"/>
    <col min="519" max="519" width="14.28515625" style="1" customWidth="1"/>
    <col min="520" max="520" width="12.7109375" style="1" customWidth="1"/>
    <col min="521" max="521" width="14.140625" style="1" customWidth="1"/>
    <col min="522" max="522" width="6.7109375" style="1" customWidth="1"/>
    <col min="523" max="768" width="9.140625" style="1"/>
    <col min="769" max="769" width="3.85546875" style="1" customWidth="1"/>
    <col min="770" max="770" width="12.85546875" style="1" customWidth="1"/>
    <col min="771" max="771" width="36.85546875" style="1" customWidth="1"/>
    <col min="772" max="772" width="8.42578125" style="1" customWidth="1"/>
    <col min="773" max="773" width="16.85546875" style="1" customWidth="1"/>
    <col min="774" max="774" width="12.42578125" style="1" customWidth="1"/>
    <col min="775" max="775" width="14.28515625" style="1" customWidth="1"/>
    <col min="776" max="776" width="12.7109375" style="1" customWidth="1"/>
    <col min="777" max="777" width="14.140625" style="1" customWidth="1"/>
    <col min="778" max="778" width="6.7109375" style="1" customWidth="1"/>
    <col min="779" max="1024" width="9.140625" style="1"/>
    <col min="1025" max="1025" width="3.85546875" style="1" customWidth="1"/>
    <col min="1026" max="1026" width="12.85546875" style="1" customWidth="1"/>
    <col min="1027" max="1027" width="36.85546875" style="1" customWidth="1"/>
    <col min="1028" max="1028" width="8.42578125" style="1" customWidth="1"/>
    <col min="1029" max="1029" width="16.85546875" style="1" customWidth="1"/>
    <col min="1030" max="1030" width="12.42578125" style="1" customWidth="1"/>
    <col min="1031" max="1031" width="14.28515625" style="1" customWidth="1"/>
    <col min="1032" max="1032" width="12.7109375" style="1" customWidth="1"/>
    <col min="1033" max="1033" width="14.140625" style="1" customWidth="1"/>
    <col min="1034" max="1034" width="6.7109375" style="1" customWidth="1"/>
    <col min="1035" max="1280" width="9.140625" style="1"/>
    <col min="1281" max="1281" width="3.85546875" style="1" customWidth="1"/>
    <col min="1282" max="1282" width="12.85546875" style="1" customWidth="1"/>
    <col min="1283" max="1283" width="36.85546875" style="1" customWidth="1"/>
    <col min="1284" max="1284" width="8.42578125" style="1" customWidth="1"/>
    <col min="1285" max="1285" width="16.85546875" style="1" customWidth="1"/>
    <col min="1286" max="1286" width="12.42578125" style="1" customWidth="1"/>
    <col min="1287" max="1287" width="14.28515625" style="1" customWidth="1"/>
    <col min="1288" max="1288" width="12.7109375" style="1" customWidth="1"/>
    <col min="1289" max="1289" width="14.140625" style="1" customWidth="1"/>
    <col min="1290" max="1290" width="6.7109375" style="1" customWidth="1"/>
    <col min="1291" max="1536" width="9.140625" style="1"/>
    <col min="1537" max="1537" width="3.85546875" style="1" customWidth="1"/>
    <col min="1538" max="1538" width="12.85546875" style="1" customWidth="1"/>
    <col min="1539" max="1539" width="36.85546875" style="1" customWidth="1"/>
    <col min="1540" max="1540" width="8.42578125" style="1" customWidth="1"/>
    <col min="1541" max="1541" width="16.85546875" style="1" customWidth="1"/>
    <col min="1542" max="1542" width="12.42578125" style="1" customWidth="1"/>
    <col min="1543" max="1543" width="14.28515625" style="1" customWidth="1"/>
    <col min="1544" max="1544" width="12.7109375" style="1" customWidth="1"/>
    <col min="1545" max="1545" width="14.140625" style="1" customWidth="1"/>
    <col min="1546" max="1546" width="6.7109375" style="1" customWidth="1"/>
    <col min="1547" max="1792" width="9.140625" style="1"/>
    <col min="1793" max="1793" width="3.85546875" style="1" customWidth="1"/>
    <col min="1794" max="1794" width="12.85546875" style="1" customWidth="1"/>
    <col min="1795" max="1795" width="36.85546875" style="1" customWidth="1"/>
    <col min="1796" max="1796" width="8.42578125" style="1" customWidth="1"/>
    <col min="1797" max="1797" width="16.85546875" style="1" customWidth="1"/>
    <col min="1798" max="1798" width="12.42578125" style="1" customWidth="1"/>
    <col min="1799" max="1799" width="14.28515625" style="1" customWidth="1"/>
    <col min="1800" max="1800" width="12.7109375" style="1" customWidth="1"/>
    <col min="1801" max="1801" width="14.140625" style="1" customWidth="1"/>
    <col min="1802" max="1802" width="6.7109375" style="1" customWidth="1"/>
    <col min="1803" max="2048" width="9.140625" style="1"/>
    <col min="2049" max="2049" width="3.85546875" style="1" customWidth="1"/>
    <col min="2050" max="2050" width="12.85546875" style="1" customWidth="1"/>
    <col min="2051" max="2051" width="36.85546875" style="1" customWidth="1"/>
    <col min="2052" max="2052" width="8.42578125" style="1" customWidth="1"/>
    <col min="2053" max="2053" width="16.85546875" style="1" customWidth="1"/>
    <col min="2054" max="2054" width="12.42578125" style="1" customWidth="1"/>
    <col min="2055" max="2055" width="14.28515625" style="1" customWidth="1"/>
    <col min="2056" max="2056" width="12.7109375" style="1" customWidth="1"/>
    <col min="2057" max="2057" width="14.140625" style="1" customWidth="1"/>
    <col min="2058" max="2058" width="6.7109375" style="1" customWidth="1"/>
    <col min="2059" max="2304" width="9.140625" style="1"/>
    <col min="2305" max="2305" width="3.85546875" style="1" customWidth="1"/>
    <col min="2306" max="2306" width="12.85546875" style="1" customWidth="1"/>
    <col min="2307" max="2307" width="36.85546875" style="1" customWidth="1"/>
    <col min="2308" max="2308" width="8.42578125" style="1" customWidth="1"/>
    <col min="2309" max="2309" width="16.85546875" style="1" customWidth="1"/>
    <col min="2310" max="2310" width="12.42578125" style="1" customWidth="1"/>
    <col min="2311" max="2311" width="14.28515625" style="1" customWidth="1"/>
    <col min="2312" max="2312" width="12.7109375" style="1" customWidth="1"/>
    <col min="2313" max="2313" width="14.140625" style="1" customWidth="1"/>
    <col min="2314" max="2314" width="6.7109375" style="1" customWidth="1"/>
    <col min="2315" max="2560" width="9.140625" style="1"/>
    <col min="2561" max="2561" width="3.85546875" style="1" customWidth="1"/>
    <col min="2562" max="2562" width="12.85546875" style="1" customWidth="1"/>
    <col min="2563" max="2563" width="36.85546875" style="1" customWidth="1"/>
    <col min="2564" max="2564" width="8.42578125" style="1" customWidth="1"/>
    <col min="2565" max="2565" width="16.85546875" style="1" customWidth="1"/>
    <col min="2566" max="2566" width="12.42578125" style="1" customWidth="1"/>
    <col min="2567" max="2567" width="14.28515625" style="1" customWidth="1"/>
    <col min="2568" max="2568" width="12.7109375" style="1" customWidth="1"/>
    <col min="2569" max="2569" width="14.140625" style="1" customWidth="1"/>
    <col min="2570" max="2570" width="6.7109375" style="1" customWidth="1"/>
    <col min="2571" max="2816" width="9.140625" style="1"/>
    <col min="2817" max="2817" width="3.85546875" style="1" customWidth="1"/>
    <col min="2818" max="2818" width="12.85546875" style="1" customWidth="1"/>
    <col min="2819" max="2819" width="36.85546875" style="1" customWidth="1"/>
    <col min="2820" max="2820" width="8.42578125" style="1" customWidth="1"/>
    <col min="2821" max="2821" width="16.85546875" style="1" customWidth="1"/>
    <col min="2822" max="2822" width="12.42578125" style="1" customWidth="1"/>
    <col min="2823" max="2823" width="14.28515625" style="1" customWidth="1"/>
    <col min="2824" max="2824" width="12.7109375" style="1" customWidth="1"/>
    <col min="2825" max="2825" width="14.140625" style="1" customWidth="1"/>
    <col min="2826" max="2826" width="6.7109375" style="1" customWidth="1"/>
    <col min="2827" max="3072" width="9.140625" style="1"/>
    <col min="3073" max="3073" width="3.85546875" style="1" customWidth="1"/>
    <col min="3074" max="3074" width="12.85546875" style="1" customWidth="1"/>
    <col min="3075" max="3075" width="36.85546875" style="1" customWidth="1"/>
    <col min="3076" max="3076" width="8.42578125" style="1" customWidth="1"/>
    <col min="3077" max="3077" width="16.85546875" style="1" customWidth="1"/>
    <col min="3078" max="3078" width="12.42578125" style="1" customWidth="1"/>
    <col min="3079" max="3079" width="14.28515625" style="1" customWidth="1"/>
    <col min="3080" max="3080" width="12.7109375" style="1" customWidth="1"/>
    <col min="3081" max="3081" width="14.140625" style="1" customWidth="1"/>
    <col min="3082" max="3082" width="6.7109375" style="1" customWidth="1"/>
    <col min="3083" max="3328" width="9.140625" style="1"/>
    <col min="3329" max="3329" width="3.85546875" style="1" customWidth="1"/>
    <col min="3330" max="3330" width="12.85546875" style="1" customWidth="1"/>
    <col min="3331" max="3331" width="36.85546875" style="1" customWidth="1"/>
    <col min="3332" max="3332" width="8.42578125" style="1" customWidth="1"/>
    <col min="3333" max="3333" width="16.85546875" style="1" customWidth="1"/>
    <col min="3334" max="3334" width="12.42578125" style="1" customWidth="1"/>
    <col min="3335" max="3335" width="14.28515625" style="1" customWidth="1"/>
    <col min="3336" max="3336" width="12.7109375" style="1" customWidth="1"/>
    <col min="3337" max="3337" width="14.140625" style="1" customWidth="1"/>
    <col min="3338" max="3338" width="6.7109375" style="1" customWidth="1"/>
    <col min="3339" max="3584" width="9.140625" style="1"/>
    <col min="3585" max="3585" width="3.85546875" style="1" customWidth="1"/>
    <col min="3586" max="3586" width="12.85546875" style="1" customWidth="1"/>
    <col min="3587" max="3587" width="36.85546875" style="1" customWidth="1"/>
    <col min="3588" max="3588" width="8.42578125" style="1" customWidth="1"/>
    <col min="3589" max="3589" width="16.85546875" style="1" customWidth="1"/>
    <col min="3590" max="3590" width="12.42578125" style="1" customWidth="1"/>
    <col min="3591" max="3591" width="14.28515625" style="1" customWidth="1"/>
    <col min="3592" max="3592" width="12.7109375" style="1" customWidth="1"/>
    <col min="3593" max="3593" width="14.140625" style="1" customWidth="1"/>
    <col min="3594" max="3594" width="6.7109375" style="1" customWidth="1"/>
    <col min="3595" max="3840" width="9.140625" style="1"/>
    <col min="3841" max="3841" width="3.85546875" style="1" customWidth="1"/>
    <col min="3842" max="3842" width="12.85546875" style="1" customWidth="1"/>
    <col min="3843" max="3843" width="36.85546875" style="1" customWidth="1"/>
    <col min="3844" max="3844" width="8.42578125" style="1" customWidth="1"/>
    <col min="3845" max="3845" width="16.85546875" style="1" customWidth="1"/>
    <col min="3846" max="3846" width="12.42578125" style="1" customWidth="1"/>
    <col min="3847" max="3847" width="14.28515625" style="1" customWidth="1"/>
    <col min="3848" max="3848" width="12.7109375" style="1" customWidth="1"/>
    <col min="3849" max="3849" width="14.140625" style="1" customWidth="1"/>
    <col min="3850" max="3850" width="6.7109375" style="1" customWidth="1"/>
    <col min="3851" max="4096" width="9.140625" style="1"/>
    <col min="4097" max="4097" width="3.85546875" style="1" customWidth="1"/>
    <col min="4098" max="4098" width="12.85546875" style="1" customWidth="1"/>
    <col min="4099" max="4099" width="36.85546875" style="1" customWidth="1"/>
    <col min="4100" max="4100" width="8.42578125" style="1" customWidth="1"/>
    <col min="4101" max="4101" width="16.85546875" style="1" customWidth="1"/>
    <col min="4102" max="4102" width="12.42578125" style="1" customWidth="1"/>
    <col min="4103" max="4103" width="14.28515625" style="1" customWidth="1"/>
    <col min="4104" max="4104" width="12.7109375" style="1" customWidth="1"/>
    <col min="4105" max="4105" width="14.140625" style="1" customWidth="1"/>
    <col min="4106" max="4106" width="6.7109375" style="1" customWidth="1"/>
    <col min="4107" max="4352" width="9.140625" style="1"/>
    <col min="4353" max="4353" width="3.85546875" style="1" customWidth="1"/>
    <col min="4354" max="4354" width="12.85546875" style="1" customWidth="1"/>
    <col min="4355" max="4355" width="36.85546875" style="1" customWidth="1"/>
    <col min="4356" max="4356" width="8.42578125" style="1" customWidth="1"/>
    <col min="4357" max="4357" width="16.85546875" style="1" customWidth="1"/>
    <col min="4358" max="4358" width="12.42578125" style="1" customWidth="1"/>
    <col min="4359" max="4359" width="14.28515625" style="1" customWidth="1"/>
    <col min="4360" max="4360" width="12.7109375" style="1" customWidth="1"/>
    <col min="4361" max="4361" width="14.140625" style="1" customWidth="1"/>
    <col min="4362" max="4362" width="6.7109375" style="1" customWidth="1"/>
    <col min="4363" max="4608" width="9.140625" style="1"/>
    <col min="4609" max="4609" width="3.85546875" style="1" customWidth="1"/>
    <col min="4610" max="4610" width="12.85546875" style="1" customWidth="1"/>
    <col min="4611" max="4611" width="36.85546875" style="1" customWidth="1"/>
    <col min="4612" max="4612" width="8.42578125" style="1" customWidth="1"/>
    <col min="4613" max="4613" width="16.85546875" style="1" customWidth="1"/>
    <col min="4614" max="4614" width="12.42578125" style="1" customWidth="1"/>
    <col min="4615" max="4615" width="14.28515625" style="1" customWidth="1"/>
    <col min="4616" max="4616" width="12.7109375" style="1" customWidth="1"/>
    <col min="4617" max="4617" width="14.140625" style="1" customWidth="1"/>
    <col min="4618" max="4618" width="6.7109375" style="1" customWidth="1"/>
    <col min="4619" max="4864" width="9.140625" style="1"/>
    <col min="4865" max="4865" width="3.85546875" style="1" customWidth="1"/>
    <col min="4866" max="4866" width="12.85546875" style="1" customWidth="1"/>
    <col min="4867" max="4867" width="36.85546875" style="1" customWidth="1"/>
    <col min="4868" max="4868" width="8.42578125" style="1" customWidth="1"/>
    <col min="4869" max="4869" width="16.85546875" style="1" customWidth="1"/>
    <col min="4870" max="4870" width="12.42578125" style="1" customWidth="1"/>
    <col min="4871" max="4871" width="14.28515625" style="1" customWidth="1"/>
    <col min="4872" max="4872" width="12.7109375" style="1" customWidth="1"/>
    <col min="4873" max="4873" width="14.140625" style="1" customWidth="1"/>
    <col min="4874" max="4874" width="6.7109375" style="1" customWidth="1"/>
    <col min="4875" max="5120" width="9.140625" style="1"/>
    <col min="5121" max="5121" width="3.85546875" style="1" customWidth="1"/>
    <col min="5122" max="5122" width="12.85546875" style="1" customWidth="1"/>
    <col min="5123" max="5123" width="36.85546875" style="1" customWidth="1"/>
    <col min="5124" max="5124" width="8.42578125" style="1" customWidth="1"/>
    <col min="5125" max="5125" width="16.85546875" style="1" customWidth="1"/>
    <col min="5126" max="5126" width="12.42578125" style="1" customWidth="1"/>
    <col min="5127" max="5127" width="14.28515625" style="1" customWidth="1"/>
    <col min="5128" max="5128" width="12.7109375" style="1" customWidth="1"/>
    <col min="5129" max="5129" width="14.140625" style="1" customWidth="1"/>
    <col min="5130" max="5130" width="6.7109375" style="1" customWidth="1"/>
    <col min="5131" max="5376" width="9.140625" style="1"/>
    <col min="5377" max="5377" width="3.85546875" style="1" customWidth="1"/>
    <col min="5378" max="5378" width="12.85546875" style="1" customWidth="1"/>
    <col min="5379" max="5379" width="36.85546875" style="1" customWidth="1"/>
    <col min="5380" max="5380" width="8.42578125" style="1" customWidth="1"/>
    <col min="5381" max="5381" width="16.85546875" style="1" customWidth="1"/>
    <col min="5382" max="5382" width="12.42578125" style="1" customWidth="1"/>
    <col min="5383" max="5383" width="14.28515625" style="1" customWidth="1"/>
    <col min="5384" max="5384" width="12.7109375" style="1" customWidth="1"/>
    <col min="5385" max="5385" width="14.140625" style="1" customWidth="1"/>
    <col min="5386" max="5386" width="6.7109375" style="1" customWidth="1"/>
    <col min="5387" max="5632" width="9.140625" style="1"/>
    <col min="5633" max="5633" width="3.85546875" style="1" customWidth="1"/>
    <col min="5634" max="5634" width="12.85546875" style="1" customWidth="1"/>
    <col min="5635" max="5635" width="36.85546875" style="1" customWidth="1"/>
    <col min="5636" max="5636" width="8.42578125" style="1" customWidth="1"/>
    <col min="5637" max="5637" width="16.85546875" style="1" customWidth="1"/>
    <col min="5638" max="5638" width="12.42578125" style="1" customWidth="1"/>
    <col min="5639" max="5639" width="14.28515625" style="1" customWidth="1"/>
    <col min="5640" max="5640" width="12.7109375" style="1" customWidth="1"/>
    <col min="5641" max="5641" width="14.140625" style="1" customWidth="1"/>
    <col min="5642" max="5642" width="6.7109375" style="1" customWidth="1"/>
    <col min="5643" max="5888" width="9.140625" style="1"/>
    <col min="5889" max="5889" width="3.85546875" style="1" customWidth="1"/>
    <col min="5890" max="5890" width="12.85546875" style="1" customWidth="1"/>
    <col min="5891" max="5891" width="36.85546875" style="1" customWidth="1"/>
    <col min="5892" max="5892" width="8.42578125" style="1" customWidth="1"/>
    <col min="5893" max="5893" width="16.85546875" style="1" customWidth="1"/>
    <col min="5894" max="5894" width="12.42578125" style="1" customWidth="1"/>
    <col min="5895" max="5895" width="14.28515625" style="1" customWidth="1"/>
    <col min="5896" max="5896" width="12.7109375" style="1" customWidth="1"/>
    <col min="5897" max="5897" width="14.140625" style="1" customWidth="1"/>
    <col min="5898" max="5898" width="6.7109375" style="1" customWidth="1"/>
    <col min="5899" max="6144" width="9.140625" style="1"/>
    <col min="6145" max="6145" width="3.85546875" style="1" customWidth="1"/>
    <col min="6146" max="6146" width="12.85546875" style="1" customWidth="1"/>
    <col min="6147" max="6147" width="36.85546875" style="1" customWidth="1"/>
    <col min="6148" max="6148" width="8.42578125" style="1" customWidth="1"/>
    <col min="6149" max="6149" width="16.85546875" style="1" customWidth="1"/>
    <col min="6150" max="6150" width="12.42578125" style="1" customWidth="1"/>
    <col min="6151" max="6151" width="14.28515625" style="1" customWidth="1"/>
    <col min="6152" max="6152" width="12.7109375" style="1" customWidth="1"/>
    <col min="6153" max="6153" width="14.140625" style="1" customWidth="1"/>
    <col min="6154" max="6154" width="6.7109375" style="1" customWidth="1"/>
    <col min="6155" max="6400" width="9.140625" style="1"/>
    <col min="6401" max="6401" width="3.85546875" style="1" customWidth="1"/>
    <col min="6402" max="6402" width="12.85546875" style="1" customWidth="1"/>
    <col min="6403" max="6403" width="36.85546875" style="1" customWidth="1"/>
    <col min="6404" max="6404" width="8.42578125" style="1" customWidth="1"/>
    <col min="6405" max="6405" width="16.85546875" style="1" customWidth="1"/>
    <col min="6406" max="6406" width="12.42578125" style="1" customWidth="1"/>
    <col min="6407" max="6407" width="14.28515625" style="1" customWidth="1"/>
    <col min="6408" max="6408" width="12.7109375" style="1" customWidth="1"/>
    <col min="6409" max="6409" width="14.140625" style="1" customWidth="1"/>
    <col min="6410" max="6410" width="6.7109375" style="1" customWidth="1"/>
    <col min="6411" max="6656" width="9.140625" style="1"/>
    <col min="6657" max="6657" width="3.85546875" style="1" customWidth="1"/>
    <col min="6658" max="6658" width="12.85546875" style="1" customWidth="1"/>
    <col min="6659" max="6659" width="36.85546875" style="1" customWidth="1"/>
    <col min="6660" max="6660" width="8.42578125" style="1" customWidth="1"/>
    <col min="6661" max="6661" width="16.85546875" style="1" customWidth="1"/>
    <col min="6662" max="6662" width="12.42578125" style="1" customWidth="1"/>
    <col min="6663" max="6663" width="14.28515625" style="1" customWidth="1"/>
    <col min="6664" max="6664" width="12.7109375" style="1" customWidth="1"/>
    <col min="6665" max="6665" width="14.140625" style="1" customWidth="1"/>
    <col min="6666" max="6666" width="6.7109375" style="1" customWidth="1"/>
    <col min="6667" max="6912" width="9.140625" style="1"/>
    <col min="6913" max="6913" width="3.85546875" style="1" customWidth="1"/>
    <col min="6914" max="6914" width="12.85546875" style="1" customWidth="1"/>
    <col min="6915" max="6915" width="36.85546875" style="1" customWidth="1"/>
    <col min="6916" max="6916" width="8.42578125" style="1" customWidth="1"/>
    <col min="6917" max="6917" width="16.85546875" style="1" customWidth="1"/>
    <col min="6918" max="6918" width="12.42578125" style="1" customWidth="1"/>
    <col min="6919" max="6919" width="14.28515625" style="1" customWidth="1"/>
    <col min="6920" max="6920" width="12.7109375" style="1" customWidth="1"/>
    <col min="6921" max="6921" width="14.140625" style="1" customWidth="1"/>
    <col min="6922" max="6922" width="6.7109375" style="1" customWidth="1"/>
    <col min="6923" max="7168" width="9.140625" style="1"/>
    <col min="7169" max="7169" width="3.85546875" style="1" customWidth="1"/>
    <col min="7170" max="7170" width="12.85546875" style="1" customWidth="1"/>
    <col min="7171" max="7171" width="36.85546875" style="1" customWidth="1"/>
    <col min="7172" max="7172" width="8.42578125" style="1" customWidth="1"/>
    <col min="7173" max="7173" width="16.85546875" style="1" customWidth="1"/>
    <col min="7174" max="7174" width="12.42578125" style="1" customWidth="1"/>
    <col min="7175" max="7175" width="14.28515625" style="1" customWidth="1"/>
    <col min="7176" max="7176" width="12.7109375" style="1" customWidth="1"/>
    <col min="7177" max="7177" width="14.140625" style="1" customWidth="1"/>
    <col min="7178" max="7178" width="6.7109375" style="1" customWidth="1"/>
    <col min="7179" max="7424" width="9.140625" style="1"/>
    <col min="7425" max="7425" width="3.85546875" style="1" customWidth="1"/>
    <col min="7426" max="7426" width="12.85546875" style="1" customWidth="1"/>
    <col min="7427" max="7427" width="36.85546875" style="1" customWidth="1"/>
    <col min="7428" max="7428" width="8.42578125" style="1" customWidth="1"/>
    <col min="7429" max="7429" width="16.85546875" style="1" customWidth="1"/>
    <col min="7430" max="7430" width="12.42578125" style="1" customWidth="1"/>
    <col min="7431" max="7431" width="14.28515625" style="1" customWidth="1"/>
    <col min="7432" max="7432" width="12.7109375" style="1" customWidth="1"/>
    <col min="7433" max="7433" width="14.140625" style="1" customWidth="1"/>
    <col min="7434" max="7434" width="6.7109375" style="1" customWidth="1"/>
    <col min="7435" max="7680" width="9.140625" style="1"/>
    <col min="7681" max="7681" width="3.85546875" style="1" customWidth="1"/>
    <col min="7682" max="7682" width="12.85546875" style="1" customWidth="1"/>
    <col min="7683" max="7683" width="36.85546875" style="1" customWidth="1"/>
    <col min="7684" max="7684" width="8.42578125" style="1" customWidth="1"/>
    <col min="7685" max="7685" width="16.85546875" style="1" customWidth="1"/>
    <col min="7686" max="7686" width="12.42578125" style="1" customWidth="1"/>
    <col min="7687" max="7687" width="14.28515625" style="1" customWidth="1"/>
    <col min="7688" max="7688" width="12.7109375" style="1" customWidth="1"/>
    <col min="7689" max="7689" width="14.140625" style="1" customWidth="1"/>
    <col min="7690" max="7690" width="6.7109375" style="1" customWidth="1"/>
    <col min="7691" max="7936" width="9.140625" style="1"/>
    <col min="7937" max="7937" width="3.85546875" style="1" customWidth="1"/>
    <col min="7938" max="7938" width="12.85546875" style="1" customWidth="1"/>
    <col min="7939" max="7939" width="36.85546875" style="1" customWidth="1"/>
    <col min="7940" max="7940" width="8.42578125" style="1" customWidth="1"/>
    <col min="7941" max="7941" width="16.85546875" style="1" customWidth="1"/>
    <col min="7942" max="7942" width="12.42578125" style="1" customWidth="1"/>
    <col min="7943" max="7943" width="14.28515625" style="1" customWidth="1"/>
    <col min="7944" max="7944" width="12.7109375" style="1" customWidth="1"/>
    <col min="7945" max="7945" width="14.140625" style="1" customWidth="1"/>
    <col min="7946" max="7946" width="6.7109375" style="1" customWidth="1"/>
    <col min="7947" max="8192" width="9.140625" style="1"/>
    <col min="8193" max="8193" width="3.85546875" style="1" customWidth="1"/>
    <col min="8194" max="8194" width="12.85546875" style="1" customWidth="1"/>
    <col min="8195" max="8195" width="36.85546875" style="1" customWidth="1"/>
    <col min="8196" max="8196" width="8.42578125" style="1" customWidth="1"/>
    <col min="8197" max="8197" width="16.85546875" style="1" customWidth="1"/>
    <col min="8198" max="8198" width="12.42578125" style="1" customWidth="1"/>
    <col min="8199" max="8199" width="14.28515625" style="1" customWidth="1"/>
    <col min="8200" max="8200" width="12.7109375" style="1" customWidth="1"/>
    <col min="8201" max="8201" width="14.140625" style="1" customWidth="1"/>
    <col min="8202" max="8202" width="6.7109375" style="1" customWidth="1"/>
    <col min="8203" max="8448" width="9.140625" style="1"/>
    <col min="8449" max="8449" width="3.85546875" style="1" customWidth="1"/>
    <col min="8450" max="8450" width="12.85546875" style="1" customWidth="1"/>
    <col min="8451" max="8451" width="36.85546875" style="1" customWidth="1"/>
    <col min="8452" max="8452" width="8.42578125" style="1" customWidth="1"/>
    <col min="8453" max="8453" width="16.85546875" style="1" customWidth="1"/>
    <col min="8454" max="8454" width="12.42578125" style="1" customWidth="1"/>
    <col min="8455" max="8455" width="14.28515625" style="1" customWidth="1"/>
    <col min="8456" max="8456" width="12.7109375" style="1" customWidth="1"/>
    <col min="8457" max="8457" width="14.140625" style="1" customWidth="1"/>
    <col min="8458" max="8458" width="6.7109375" style="1" customWidth="1"/>
    <col min="8459" max="8704" width="9.140625" style="1"/>
    <col min="8705" max="8705" width="3.85546875" style="1" customWidth="1"/>
    <col min="8706" max="8706" width="12.85546875" style="1" customWidth="1"/>
    <col min="8707" max="8707" width="36.85546875" style="1" customWidth="1"/>
    <col min="8708" max="8708" width="8.42578125" style="1" customWidth="1"/>
    <col min="8709" max="8709" width="16.85546875" style="1" customWidth="1"/>
    <col min="8710" max="8710" width="12.42578125" style="1" customWidth="1"/>
    <col min="8711" max="8711" width="14.28515625" style="1" customWidth="1"/>
    <col min="8712" max="8712" width="12.7109375" style="1" customWidth="1"/>
    <col min="8713" max="8713" width="14.140625" style="1" customWidth="1"/>
    <col min="8714" max="8714" width="6.7109375" style="1" customWidth="1"/>
    <col min="8715" max="8960" width="9.140625" style="1"/>
    <col min="8961" max="8961" width="3.85546875" style="1" customWidth="1"/>
    <col min="8962" max="8962" width="12.85546875" style="1" customWidth="1"/>
    <col min="8963" max="8963" width="36.85546875" style="1" customWidth="1"/>
    <col min="8964" max="8964" width="8.42578125" style="1" customWidth="1"/>
    <col min="8965" max="8965" width="16.85546875" style="1" customWidth="1"/>
    <col min="8966" max="8966" width="12.42578125" style="1" customWidth="1"/>
    <col min="8967" max="8967" width="14.28515625" style="1" customWidth="1"/>
    <col min="8968" max="8968" width="12.7109375" style="1" customWidth="1"/>
    <col min="8969" max="8969" width="14.140625" style="1" customWidth="1"/>
    <col min="8970" max="8970" width="6.7109375" style="1" customWidth="1"/>
    <col min="8971" max="9216" width="9.140625" style="1"/>
    <col min="9217" max="9217" width="3.85546875" style="1" customWidth="1"/>
    <col min="9218" max="9218" width="12.85546875" style="1" customWidth="1"/>
    <col min="9219" max="9219" width="36.85546875" style="1" customWidth="1"/>
    <col min="9220" max="9220" width="8.42578125" style="1" customWidth="1"/>
    <col min="9221" max="9221" width="16.85546875" style="1" customWidth="1"/>
    <col min="9222" max="9222" width="12.42578125" style="1" customWidth="1"/>
    <col min="9223" max="9223" width="14.28515625" style="1" customWidth="1"/>
    <col min="9224" max="9224" width="12.7109375" style="1" customWidth="1"/>
    <col min="9225" max="9225" width="14.140625" style="1" customWidth="1"/>
    <col min="9226" max="9226" width="6.7109375" style="1" customWidth="1"/>
    <col min="9227" max="9472" width="9.140625" style="1"/>
    <col min="9473" max="9473" width="3.85546875" style="1" customWidth="1"/>
    <col min="9474" max="9474" width="12.85546875" style="1" customWidth="1"/>
    <col min="9475" max="9475" width="36.85546875" style="1" customWidth="1"/>
    <col min="9476" max="9476" width="8.42578125" style="1" customWidth="1"/>
    <col min="9477" max="9477" width="16.85546875" style="1" customWidth="1"/>
    <col min="9478" max="9478" width="12.42578125" style="1" customWidth="1"/>
    <col min="9479" max="9479" width="14.28515625" style="1" customWidth="1"/>
    <col min="9480" max="9480" width="12.7109375" style="1" customWidth="1"/>
    <col min="9481" max="9481" width="14.140625" style="1" customWidth="1"/>
    <col min="9482" max="9482" width="6.7109375" style="1" customWidth="1"/>
    <col min="9483" max="9728" width="9.140625" style="1"/>
    <col min="9729" max="9729" width="3.85546875" style="1" customWidth="1"/>
    <col min="9730" max="9730" width="12.85546875" style="1" customWidth="1"/>
    <col min="9731" max="9731" width="36.85546875" style="1" customWidth="1"/>
    <col min="9732" max="9732" width="8.42578125" style="1" customWidth="1"/>
    <col min="9733" max="9733" width="16.85546875" style="1" customWidth="1"/>
    <col min="9734" max="9734" width="12.42578125" style="1" customWidth="1"/>
    <col min="9735" max="9735" width="14.28515625" style="1" customWidth="1"/>
    <col min="9736" max="9736" width="12.7109375" style="1" customWidth="1"/>
    <col min="9737" max="9737" width="14.140625" style="1" customWidth="1"/>
    <col min="9738" max="9738" width="6.7109375" style="1" customWidth="1"/>
    <col min="9739" max="9984" width="9.140625" style="1"/>
    <col min="9985" max="9985" width="3.85546875" style="1" customWidth="1"/>
    <col min="9986" max="9986" width="12.85546875" style="1" customWidth="1"/>
    <col min="9987" max="9987" width="36.85546875" style="1" customWidth="1"/>
    <col min="9988" max="9988" width="8.42578125" style="1" customWidth="1"/>
    <col min="9989" max="9989" width="16.85546875" style="1" customWidth="1"/>
    <col min="9990" max="9990" width="12.42578125" style="1" customWidth="1"/>
    <col min="9991" max="9991" width="14.28515625" style="1" customWidth="1"/>
    <col min="9992" max="9992" width="12.7109375" style="1" customWidth="1"/>
    <col min="9993" max="9993" width="14.140625" style="1" customWidth="1"/>
    <col min="9994" max="9994" width="6.7109375" style="1" customWidth="1"/>
    <col min="9995" max="10240" width="9.140625" style="1"/>
    <col min="10241" max="10241" width="3.85546875" style="1" customWidth="1"/>
    <col min="10242" max="10242" width="12.85546875" style="1" customWidth="1"/>
    <col min="10243" max="10243" width="36.85546875" style="1" customWidth="1"/>
    <col min="10244" max="10244" width="8.42578125" style="1" customWidth="1"/>
    <col min="10245" max="10245" width="16.85546875" style="1" customWidth="1"/>
    <col min="10246" max="10246" width="12.42578125" style="1" customWidth="1"/>
    <col min="10247" max="10247" width="14.28515625" style="1" customWidth="1"/>
    <col min="10248" max="10248" width="12.7109375" style="1" customWidth="1"/>
    <col min="10249" max="10249" width="14.140625" style="1" customWidth="1"/>
    <col min="10250" max="10250" width="6.7109375" style="1" customWidth="1"/>
    <col min="10251" max="10496" width="9.140625" style="1"/>
    <col min="10497" max="10497" width="3.85546875" style="1" customWidth="1"/>
    <col min="10498" max="10498" width="12.85546875" style="1" customWidth="1"/>
    <col min="10499" max="10499" width="36.85546875" style="1" customWidth="1"/>
    <col min="10500" max="10500" width="8.42578125" style="1" customWidth="1"/>
    <col min="10501" max="10501" width="16.85546875" style="1" customWidth="1"/>
    <col min="10502" max="10502" width="12.42578125" style="1" customWidth="1"/>
    <col min="10503" max="10503" width="14.28515625" style="1" customWidth="1"/>
    <col min="10504" max="10504" width="12.7109375" style="1" customWidth="1"/>
    <col min="10505" max="10505" width="14.140625" style="1" customWidth="1"/>
    <col min="10506" max="10506" width="6.7109375" style="1" customWidth="1"/>
    <col min="10507" max="10752" width="9.140625" style="1"/>
    <col min="10753" max="10753" width="3.85546875" style="1" customWidth="1"/>
    <col min="10754" max="10754" width="12.85546875" style="1" customWidth="1"/>
    <col min="10755" max="10755" width="36.85546875" style="1" customWidth="1"/>
    <col min="10756" max="10756" width="8.42578125" style="1" customWidth="1"/>
    <col min="10757" max="10757" width="16.85546875" style="1" customWidth="1"/>
    <col min="10758" max="10758" width="12.42578125" style="1" customWidth="1"/>
    <col min="10759" max="10759" width="14.28515625" style="1" customWidth="1"/>
    <col min="10760" max="10760" width="12.7109375" style="1" customWidth="1"/>
    <col min="10761" max="10761" width="14.140625" style="1" customWidth="1"/>
    <col min="10762" max="10762" width="6.7109375" style="1" customWidth="1"/>
    <col min="10763" max="11008" width="9.140625" style="1"/>
    <col min="11009" max="11009" width="3.85546875" style="1" customWidth="1"/>
    <col min="11010" max="11010" width="12.85546875" style="1" customWidth="1"/>
    <col min="11011" max="11011" width="36.85546875" style="1" customWidth="1"/>
    <col min="11012" max="11012" width="8.42578125" style="1" customWidth="1"/>
    <col min="11013" max="11013" width="16.85546875" style="1" customWidth="1"/>
    <col min="11014" max="11014" width="12.42578125" style="1" customWidth="1"/>
    <col min="11015" max="11015" width="14.28515625" style="1" customWidth="1"/>
    <col min="11016" max="11016" width="12.7109375" style="1" customWidth="1"/>
    <col min="11017" max="11017" width="14.140625" style="1" customWidth="1"/>
    <col min="11018" max="11018" width="6.7109375" style="1" customWidth="1"/>
    <col min="11019" max="11264" width="9.140625" style="1"/>
    <col min="11265" max="11265" width="3.85546875" style="1" customWidth="1"/>
    <col min="11266" max="11266" width="12.85546875" style="1" customWidth="1"/>
    <col min="11267" max="11267" width="36.85546875" style="1" customWidth="1"/>
    <col min="11268" max="11268" width="8.42578125" style="1" customWidth="1"/>
    <col min="11269" max="11269" width="16.85546875" style="1" customWidth="1"/>
    <col min="11270" max="11270" width="12.42578125" style="1" customWidth="1"/>
    <col min="11271" max="11271" width="14.28515625" style="1" customWidth="1"/>
    <col min="11272" max="11272" width="12.7109375" style="1" customWidth="1"/>
    <col min="11273" max="11273" width="14.140625" style="1" customWidth="1"/>
    <col min="11274" max="11274" width="6.7109375" style="1" customWidth="1"/>
    <col min="11275" max="11520" width="9.140625" style="1"/>
    <col min="11521" max="11521" width="3.85546875" style="1" customWidth="1"/>
    <col min="11522" max="11522" width="12.85546875" style="1" customWidth="1"/>
    <col min="11523" max="11523" width="36.85546875" style="1" customWidth="1"/>
    <col min="11524" max="11524" width="8.42578125" style="1" customWidth="1"/>
    <col min="11525" max="11525" width="16.85546875" style="1" customWidth="1"/>
    <col min="11526" max="11526" width="12.42578125" style="1" customWidth="1"/>
    <col min="11527" max="11527" width="14.28515625" style="1" customWidth="1"/>
    <col min="11528" max="11528" width="12.7109375" style="1" customWidth="1"/>
    <col min="11529" max="11529" width="14.140625" style="1" customWidth="1"/>
    <col min="11530" max="11530" width="6.7109375" style="1" customWidth="1"/>
    <col min="11531" max="11776" width="9.140625" style="1"/>
    <col min="11777" max="11777" width="3.85546875" style="1" customWidth="1"/>
    <col min="11778" max="11778" width="12.85546875" style="1" customWidth="1"/>
    <col min="11779" max="11779" width="36.85546875" style="1" customWidth="1"/>
    <col min="11780" max="11780" width="8.42578125" style="1" customWidth="1"/>
    <col min="11781" max="11781" width="16.85546875" style="1" customWidth="1"/>
    <col min="11782" max="11782" width="12.42578125" style="1" customWidth="1"/>
    <col min="11783" max="11783" width="14.28515625" style="1" customWidth="1"/>
    <col min="11784" max="11784" width="12.7109375" style="1" customWidth="1"/>
    <col min="11785" max="11785" width="14.140625" style="1" customWidth="1"/>
    <col min="11786" max="11786" width="6.7109375" style="1" customWidth="1"/>
    <col min="11787" max="12032" width="9.140625" style="1"/>
    <col min="12033" max="12033" width="3.85546875" style="1" customWidth="1"/>
    <col min="12034" max="12034" width="12.85546875" style="1" customWidth="1"/>
    <col min="12035" max="12035" width="36.85546875" style="1" customWidth="1"/>
    <col min="12036" max="12036" width="8.42578125" style="1" customWidth="1"/>
    <col min="12037" max="12037" width="16.85546875" style="1" customWidth="1"/>
    <col min="12038" max="12038" width="12.42578125" style="1" customWidth="1"/>
    <col min="12039" max="12039" width="14.28515625" style="1" customWidth="1"/>
    <col min="12040" max="12040" width="12.7109375" style="1" customWidth="1"/>
    <col min="12041" max="12041" width="14.140625" style="1" customWidth="1"/>
    <col min="12042" max="12042" width="6.7109375" style="1" customWidth="1"/>
    <col min="12043" max="12288" width="9.140625" style="1"/>
    <col min="12289" max="12289" width="3.85546875" style="1" customWidth="1"/>
    <col min="12290" max="12290" width="12.85546875" style="1" customWidth="1"/>
    <col min="12291" max="12291" width="36.85546875" style="1" customWidth="1"/>
    <col min="12292" max="12292" width="8.42578125" style="1" customWidth="1"/>
    <col min="12293" max="12293" width="16.85546875" style="1" customWidth="1"/>
    <col min="12294" max="12294" width="12.42578125" style="1" customWidth="1"/>
    <col min="12295" max="12295" width="14.28515625" style="1" customWidth="1"/>
    <col min="12296" max="12296" width="12.7109375" style="1" customWidth="1"/>
    <col min="12297" max="12297" width="14.140625" style="1" customWidth="1"/>
    <col min="12298" max="12298" width="6.7109375" style="1" customWidth="1"/>
    <col min="12299" max="12544" width="9.140625" style="1"/>
    <col min="12545" max="12545" width="3.85546875" style="1" customWidth="1"/>
    <col min="12546" max="12546" width="12.85546875" style="1" customWidth="1"/>
    <col min="12547" max="12547" width="36.85546875" style="1" customWidth="1"/>
    <col min="12548" max="12548" width="8.42578125" style="1" customWidth="1"/>
    <col min="12549" max="12549" width="16.85546875" style="1" customWidth="1"/>
    <col min="12550" max="12550" width="12.42578125" style="1" customWidth="1"/>
    <col min="12551" max="12551" width="14.28515625" style="1" customWidth="1"/>
    <col min="12552" max="12552" width="12.7109375" style="1" customWidth="1"/>
    <col min="12553" max="12553" width="14.140625" style="1" customWidth="1"/>
    <col min="12554" max="12554" width="6.7109375" style="1" customWidth="1"/>
    <col min="12555" max="12800" width="9.140625" style="1"/>
    <col min="12801" max="12801" width="3.85546875" style="1" customWidth="1"/>
    <col min="12802" max="12802" width="12.85546875" style="1" customWidth="1"/>
    <col min="12803" max="12803" width="36.85546875" style="1" customWidth="1"/>
    <col min="12804" max="12804" width="8.42578125" style="1" customWidth="1"/>
    <col min="12805" max="12805" width="16.85546875" style="1" customWidth="1"/>
    <col min="12806" max="12806" width="12.42578125" style="1" customWidth="1"/>
    <col min="12807" max="12807" width="14.28515625" style="1" customWidth="1"/>
    <col min="12808" max="12808" width="12.7109375" style="1" customWidth="1"/>
    <col min="12809" max="12809" width="14.140625" style="1" customWidth="1"/>
    <col min="12810" max="12810" width="6.7109375" style="1" customWidth="1"/>
    <col min="12811" max="13056" width="9.140625" style="1"/>
    <col min="13057" max="13057" width="3.85546875" style="1" customWidth="1"/>
    <col min="13058" max="13058" width="12.85546875" style="1" customWidth="1"/>
    <col min="13059" max="13059" width="36.85546875" style="1" customWidth="1"/>
    <col min="13060" max="13060" width="8.42578125" style="1" customWidth="1"/>
    <col min="13061" max="13061" width="16.85546875" style="1" customWidth="1"/>
    <col min="13062" max="13062" width="12.42578125" style="1" customWidth="1"/>
    <col min="13063" max="13063" width="14.28515625" style="1" customWidth="1"/>
    <col min="13064" max="13064" width="12.7109375" style="1" customWidth="1"/>
    <col min="13065" max="13065" width="14.140625" style="1" customWidth="1"/>
    <col min="13066" max="13066" width="6.7109375" style="1" customWidth="1"/>
    <col min="13067" max="13312" width="9.140625" style="1"/>
    <col min="13313" max="13313" width="3.85546875" style="1" customWidth="1"/>
    <col min="13314" max="13314" width="12.85546875" style="1" customWidth="1"/>
    <col min="13315" max="13315" width="36.85546875" style="1" customWidth="1"/>
    <col min="13316" max="13316" width="8.42578125" style="1" customWidth="1"/>
    <col min="13317" max="13317" width="16.85546875" style="1" customWidth="1"/>
    <col min="13318" max="13318" width="12.42578125" style="1" customWidth="1"/>
    <col min="13319" max="13319" width="14.28515625" style="1" customWidth="1"/>
    <col min="13320" max="13320" width="12.7109375" style="1" customWidth="1"/>
    <col min="13321" max="13321" width="14.140625" style="1" customWidth="1"/>
    <col min="13322" max="13322" width="6.7109375" style="1" customWidth="1"/>
    <col min="13323" max="13568" width="9.140625" style="1"/>
    <col min="13569" max="13569" width="3.85546875" style="1" customWidth="1"/>
    <col min="13570" max="13570" width="12.85546875" style="1" customWidth="1"/>
    <col min="13571" max="13571" width="36.85546875" style="1" customWidth="1"/>
    <col min="13572" max="13572" width="8.42578125" style="1" customWidth="1"/>
    <col min="13573" max="13573" width="16.85546875" style="1" customWidth="1"/>
    <col min="13574" max="13574" width="12.42578125" style="1" customWidth="1"/>
    <col min="13575" max="13575" width="14.28515625" style="1" customWidth="1"/>
    <col min="13576" max="13576" width="12.7109375" style="1" customWidth="1"/>
    <col min="13577" max="13577" width="14.140625" style="1" customWidth="1"/>
    <col min="13578" max="13578" width="6.7109375" style="1" customWidth="1"/>
    <col min="13579" max="13824" width="9.140625" style="1"/>
    <col min="13825" max="13825" width="3.85546875" style="1" customWidth="1"/>
    <col min="13826" max="13826" width="12.85546875" style="1" customWidth="1"/>
    <col min="13827" max="13827" width="36.85546875" style="1" customWidth="1"/>
    <col min="13828" max="13828" width="8.42578125" style="1" customWidth="1"/>
    <col min="13829" max="13829" width="16.85546875" style="1" customWidth="1"/>
    <col min="13830" max="13830" width="12.42578125" style="1" customWidth="1"/>
    <col min="13831" max="13831" width="14.28515625" style="1" customWidth="1"/>
    <col min="13832" max="13832" width="12.7109375" style="1" customWidth="1"/>
    <col min="13833" max="13833" width="14.140625" style="1" customWidth="1"/>
    <col min="13834" max="13834" width="6.7109375" style="1" customWidth="1"/>
    <col min="13835" max="14080" width="9.140625" style="1"/>
    <col min="14081" max="14081" width="3.85546875" style="1" customWidth="1"/>
    <col min="14082" max="14082" width="12.85546875" style="1" customWidth="1"/>
    <col min="14083" max="14083" width="36.85546875" style="1" customWidth="1"/>
    <col min="14084" max="14084" width="8.42578125" style="1" customWidth="1"/>
    <col min="14085" max="14085" width="16.85546875" style="1" customWidth="1"/>
    <col min="14086" max="14086" width="12.42578125" style="1" customWidth="1"/>
    <col min="14087" max="14087" width="14.28515625" style="1" customWidth="1"/>
    <col min="14088" max="14088" width="12.7109375" style="1" customWidth="1"/>
    <col min="14089" max="14089" width="14.140625" style="1" customWidth="1"/>
    <col min="14090" max="14090" width="6.7109375" style="1" customWidth="1"/>
    <col min="14091" max="14336" width="9.140625" style="1"/>
    <col min="14337" max="14337" width="3.85546875" style="1" customWidth="1"/>
    <col min="14338" max="14338" width="12.85546875" style="1" customWidth="1"/>
    <col min="14339" max="14339" width="36.85546875" style="1" customWidth="1"/>
    <col min="14340" max="14340" width="8.42578125" style="1" customWidth="1"/>
    <col min="14341" max="14341" width="16.85546875" style="1" customWidth="1"/>
    <col min="14342" max="14342" width="12.42578125" style="1" customWidth="1"/>
    <col min="14343" max="14343" width="14.28515625" style="1" customWidth="1"/>
    <col min="14344" max="14344" width="12.7109375" style="1" customWidth="1"/>
    <col min="14345" max="14345" width="14.140625" style="1" customWidth="1"/>
    <col min="14346" max="14346" width="6.7109375" style="1" customWidth="1"/>
    <col min="14347" max="14592" width="9.140625" style="1"/>
    <col min="14593" max="14593" width="3.85546875" style="1" customWidth="1"/>
    <col min="14594" max="14594" width="12.85546875" style="1" customWidth="1"/>
    <col min="14595" max="14595" width="36.85546875" style="1" customWidth="1"/>
    <col min="14596" max="14596" width="8.42578125" style="1" customWidth="1"/>
    <col min="14597" max="14597" width="16.85546875" style="1" customWidth="1"/>
    <col min="14598" max="14598" width="12.42578125" style="1" customWidth="1"/>
    <col min="14599" max="14599" width="14.28515625" style="1" customWidth="1"/>
    <col min="14600" max="14600" width="12.7109375" style="1" customWidth="1"/>
    <col min="14601" max="14601" width="14.140625" style="1" customWidth="1"/>
    <col min="14602" max="14602" width="6.7109375" style="1" customWidth="1"/>
    <col min="14603" max="14848" width="9.140625" style="1"/>
    <col min="14849" max="14849" width="3.85546875" style="1" customWidth="1"/>
    <col min="14850" max="14850" width="12.85546875" style="1" customWidth="1"/>
    <col min="14851" max="14851" width="36.85546875" style="1" customWidth="1"/>
    <col min="14852" max="14852" width="8.42578125" style="1" customWidth="1"/>
    <col min="14853" max="14853" width="16.85546875" style="1" customWidth="1"/>
    <col min="14854" max="14854" width="12.42578125" style="1" customWidth="1"/>
    <col min="14855" max="14855" width="14.28515625" style="1" customWidth="1"/>
    <col min="14856" max="14856" width="12.7109375" style="1" customWidth="1"/>
    <col min="14857" max="14857" width="14.140625" style="1" customWidth="1"/>
    <col min="14858" max="14858" width="6.7109375" style="1" customWidth="1"/>
    <col min="14859" max="15104" width="9.140625" style="1"/>
    <col min="15105" max="15105" width="3.85546875" style="1" customWidth="1"/>
    <col min="15106" max="15106" width="12.85546875" style="1" customWidth="1"/>
    <col min="15107" max="15107" width="36.85546875" style="1" customWidth="1"/>
    <col min="15108" max="15108" width="8.42578125" style="1" customWidth="1"/>
    <col min="15109" max="15109" width="16.85546875" style="1" customWidth="1"/>
    <col min="15110" max="15110" width="12.42578125" style="1" customWidth="1"/>
    <col min="15111" max="15111" width="14.28515625" style="1" customWidth="1"/>
    <col min="15112" max="15112" width="12.7109375" style="1" customWidth="1"/>
    <col min="15113" max="15113" width="14.140625" style="1" customWidth="1"/>
    <col min="15114" max="15114" width="6.7109375" style="1" customWidth="1"/>
    <col min="15115" max="15360" width="9.140625" style="1"/>
    <col min="15361" max="15361" width="3.85546875" style="1" customWidth="1"/>
    <col min="15362" max="15362" width="12.85546875" style="1" customWidth="1"/>
    <col min="15363" max="15363" width="36.85546875" style="1" customWidth="1"/>
    <col min="15364" max="15364" width="8.42578125" style="1" customWidth="1"/>
    <col min="15365" max="15365" width="16.85546875" style="1" customWidth="1"/>
    <col min="15366" max="15366" width="12.42578125" style="1" customWidth="1"/>
    <col min="15367" max="15367" width="14.28515625" style="1" customWidth="1"/>
    <col min="15368" max="15368" width="12.7109375" style="1" customWidth="1"/>
    <col min="15369" max="15369" width="14.140625" style="1" customWidth="1"/>
    <col min="15370" max="15370" width="6.7109375" style="1" customWidth="1"/>
    <col min="15371" max="15616" width="9.140625" style="1"/>
    <col min="15617" max="15617" width="3.85546875" style="1" customWidth="1"/>
    <col min="15618" max="15618" width="12.85546875" style="1" customWidth="1"/>
    <col min="15619" max="15619" width="36.85546875" style="1" customWidth="1"/>
    <col min="15620" max="15620" width="8.42578125" style="1" customWidth="1"/>
    <col min="15621" max="15621" width="16.85546875" style="1" customWidth="1"/>
    <col min="15622" max="15622" width="12.42578125" style="1" customWidth="1"/>
    <col min="15623" max="15623" width="14.28515625" style="1" customWidth="1"/>
    <col min="15624" max="15624" width="12.7109375" style="1" customWidth="1"/>
    <col min="15625" max="15625" width="14.140625" style="1" customWidth="1"/>
    <col min="15626" max="15626" width="6.7109375" style="1" customWidth="1"/>
    <col min="15627" max="15872" width="9.140625" style="1"/>
    <col min="15873" max="15873" width="3.85546875" style="1" customWidth="1"/>
    <col min="15874" max="15874" width="12.85546875" style="1" customWidth="1"/>
    <col min="15875" max="15875" width="36.85546875" style="1" customWidth="1"/>
    <col min="15876" max="15876" width="8.42578125" style="1" customWidth="1"/>
    <col min="15877" max="15877" width="16.85546875" style="1" customWidth="1"/>
    <col min="15878" max="15878" width="12.42578125" style="1" customWidth="1"/>
    <col min="15879" max="15879" width="14.28515625" style="1" customWidth="1"/>
    <col min="15880" max="15880" width="12.7109375" style="1" customWidth="1"/>
    <col min="15881" max="15881" width="14.140625" style="1" customWidth="1"/>
    <col min="15882" max="15882" width="6.7109375" style="1" customWidth="1"/>
    <col min="15883" max="16128" width="9.140625" style="1"/>
    <col min="16129" max="16129" width="3.85546875" style="1" customWidth="1"/>
    <col min="16130" max="16130" width="12.85546875" style="1" customWidth="1"/>
    <col min="16131" max="16131" width="36.85546875" style="1" customWidth="1"/>
    <col min="16132" max="16132" width="8.42578125" style="1" customWidth="1"/>
    <col min="16133" max="16133" width="16.85546875" style="1" customWidth="1"/>
    <col min="16134" max="16134" width="12.42578125" style="1" customWidth="1"/>
    <col min="16135" max="16135" width="14.28515625" style="1" customWidth="1"/>
    <col min="16136" max="16136" width="12.7109375" style="1" customWidth="1"/>
    <col min="16137" max="16137" width="14.140625" style="1" customWidth="1"/>
    <col min="16138" max="16138" width="6.7109375" style="1" customWidth="1"/>
    <col min="16139" max="16384" width="9.140625" style="1"/>
  </cols>
  <sheetData>
    <row r="1" spans="1:256" ht="19.5" x14ac:dyDescent="0.35">
      <c r="A1" s="124" t="s">
        <v>38</v>
      </c>
      <c r="B1" s="124"/>
      <c r="C1" s="124"/>
      <c r="D1" s="124"/>
      <c r="E1" s="124"/>
      <c r="F1" s="124"/>
      <c r="G1" s="204" t="s">
        <v>115</v>
      </c>
      <c r="H1" s="124"/>
      <c r="J1" s="125"/>
      <c r="K1" s="125"/>
      <c r="L1" s="125"/>
      <c r="M1" s="125"/>
      <c r="N1" s="125"/>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c r="IV1" s="126"/>
    </row>
    <row r="2" spans="1:256" ht="29.25" customHeight="1" x14ac:dyDescent="0.35">
      <c r="A2" s="307" t="s">
        <v>1130</v>
      </c>
      <c r="B2" s="307"/>
      <c r="C2" s="307"/>
      <c r="D2" s="307"/>
      <c r="E2" s="307"/>
      <c r="F2" s="307"/>
      <c r="G2" s="307"/>
      <c r="H2" s="307"/>
      <c r="I2" s="307"/>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c r="IV2" s="126"/>
    </row>
    <row r="3" spans="1:256" ht="16.5" customHeight="1" x14ac:dyDescent="0.2">
      <c r="A3" s="306" t="s">
        <v>141</v>
      </c>
      <c r="B3" s="306"/>
      <c r="C3" s="306"/>
      <c r="D3" s="306"/>
      <c r="E3" s="306"/>
      <c r="F3" s="306"/>
      <c r="G3" s="306"/>
      <c r="H3" s="306"/>
      <c r="I3" s="30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row>
    <row r="4" spans="1:256" ht="15" customHeight="1" x14ac:dyDescent="0.2">
      <c r="A4" s="127"/>
      <c r="B4" s="127"/>
      <c r="C4" s="127"/>
      <c r="D4" s="127"/>
      <c r="E4" s="127"/>
      <c r="F4" s="127"/>
      <c r="G4" s="127"/>
      <c r="H4" s="127"/>
      <c r="I4" s="127"/>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c r="IV4" s="126"/>
    </row>
    <row r="5" spans="1:256" ht="24.75" customHeight="1" x14ac:dyDescent="0.2">
      <c r="A5" s="308" t="str">
        <f>Būv.KOPTĀME_!A11</f>
        <v>Būves nosaukums:  Tramvaju līnijas pieguļošās teritorijas kompleksa rekonstrukcija Liepājā.</v>
      </c>
      <c r="B5" s="308"/>
      <c r="C5" s="308"/>
      <c r="D5" s="308"/>
      <c r="E5" s="308"/>
      <c r="F5" s="308"/>
      <c r="G5" s="308"/>
      <c r="H5" s="308"/>
      <c r="I5" s="308"/>
      <c r="J5" s="236"/>
      <c r="K5" s="129"/>
      <c r="L5" s="129"/>
      <c r="M5" s="129"/>
      <c r="N5" s="129"/>
      <c r="O5" s="129"/>
    </row>
    <row r="6" spans="1:256" ht="30" customHeight="1" x14ac:dyDescent="0.2">
      <c r="A6" s="130" t="s">
        <v>1131</v>
      </c>
      <c r="B6" s="128"/>
      <c r="C6" s="128"/>
      <c r="D6" s="128"/>
      <c r="E6" s="128"/>
      <c r="F6" s="128"/>
      <c r="G6" s="128"/>
      <c r="H6" s="128"/>
      <c r="I6" s="128"/>
      <c r="J6" s="236"/>
      <c r="K6" s="129"/>
      <c r="L6" s="129"/>
      <c r="M6" s="129"/>
      <c r="N6" s="129"/>
      <c r="O6" s="129"/>
    </row>
    <row r="7" spans="1:256" ht="48" customHeight="1" x14ac:dyDescent="0.2">
      <c r="A7" s="308" t="s">
        <v>255</v>
      </c>
      <c r="B7" s="308"/>
      <c r="C7" s="308"/>
      <c r="D7" s="308"/>
      <c r="E7" s="308"/>
      <c r="F7" s="308"/>
      <c r="G7" s="308"/>
      <c r="H7" s="308"/>
      <c r="I7" s="308"/>
      <c r="J7" s="131"/>
      <c r="K7" s="131"/>
      <c r="L7" s="131"/>
      <c r="M7" s="131"/>
      <c r="N7" s="131"/>
      <c r="O7" s="131"/>
    </row>
    <row r="8" spans="1:256" ht="23.25" customHeight="1" x14ac:dyDescent="0.25">
      <c r="A8" s="130" t="str">
        <f>Būv.KOPTĀME_!A13</f>
        <v>Pasūtījuma Nr. LT/2017/2</v>
      </c>
      <c r="B8" s="130"/>
      <c r="C8" s="132"/>
      <c r="D8" s="133"/>
      <c r="E8" s="133"/>
      <c r="F8" s="133"/>
      <c r="G8" s="133"/>
      <c r="H8" s="133"/>
      <c r="I8" s="133"/>
      <c r="J8" s="132"/>
      <c r="K8" s="132"/>
      <c r="L8" s="132"/>
      <c r="M8" s="132"/>
      <c r="N8" s="132"/>
      <c r="O8" s="132"/>
    </row>
    <row r="9" spans="1:256" x14ac:dyDescent="0.2">
      <c r="A9" s="134"/>
      <c r="B9" s="134"/>
      <c r="C9" s="134"/>
      <c r="D9" s="134"/>
      <c r="E9" s="134"/>
      <c r="F9" s="134"/>
      <c r="G9" s="134"/>
      <c r="H9" s="134"/>
      <c r="I9" s="134"/>
      <c r="J9" s="134"/>
      <c r="K9" s="134"/>
      <c r="L9" s="134"/>
      <c r="M9" s="134"/>
      <c r="N9" s="134"/>
      <c r="O9" s="134"/>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c r="CA9" s="135"/>
      <c r="CB9" s="135"/>
      <c r="CC9" s="135"/>
      <c r="CD9" s="135"/>
      <c r="CE9" s="135"/>
      <c r="CF9" s="135"/>
      <c r="CG9" s="135"/>
      <c r="CH9" s="135"/>
      <c r="CI9" s="135"/>
      <c r="CJ9" s="135"/>
      <c r="CK9" s="135"/>
      <c r="CL9" s="135"/>
      <c r="CM9" s="135"/>
      <c r="CN9" s="135"/>
      <c r="CO9" s="135"/>
      <c r="CP9" s="135"/>
      <c r="CQ9" s="135"/>
      <c r="CR9" s="135"/>
      <c r="CS9" s="135"/>
      <c r="CT9" s="135"/>
      <c r="CU9" s="135"/>
      <c r="CV9" s="135"/>
      <c r="CW9" s="135"/>
      <c r="CX9" s="135"/>
      <c r="CY9" s="135"/>
      <c r="CZ9" s="135"/>
      <c r="DA9" s="135"/>
      <c r="DB9" s="135"/>
      <c r="DC9" s="135"/>
      <c r="DD9" s="135"/>
      <c r="DE9" s="135"/>
      <c r="DF9" s="135"/>
      <c r="DG9" s="135"/>
      <c r="DH9" s="135"/>
      <c r="DI9" s="135"/>
      <c r="DJ9" s="135"/>
      <c r="DK9" s="135"/>
      <c r="DL9" s="135"/>
      <c r="DM9" s="135"/>
      <c r="DN9" s="135"/>
      <c r="DO9" s="135"/>
      <c r="DP9" s="135"/>
      <c r="DQ9" s="135"/>
      <c r="DR9" s="135"/>
      <c r="DS9" s="135"/>
      <c r="DT9" s="135"/>
      <c r="DU9" s="135"/>
      <c r="DV9" s="135"/>
      <c r="DW9" s="135"/>
      <c r="DX9" s="135"/>
      <c r="DY9" s="135"/>
      <c r="DZ9" s="135"/>
      <c r="EA9" s="135"/>
      <c r="EB9" s="135"/>
      <c r="EC9" s="135"/>
      <c r="ED9" s="135"/>
      <c r="EE9" s="135"/>
      <c r="EF9" s="135"/>
      <c r="EG9" s="135"/>
      <c r="EH9" s="135"/>
      <c r="EI9" s="135"/>
      <c r="EJ9" s="135"/>
      <c r="EK9" s="135"/>
      <c r="EL9" s="135"/>
      <c r="EM9" s="135"/>
      <c r="EN9" s="135"/>
      <c r="EO9" s="135"/>
      <c r="EP9" s="135"/>
      <c r="EQ9" s="135"/>
      <c r="ER9" s="135"/>
      <c r="ES9" s="135"/>
      <c r="ET9" s="135"/>
      <c r="EU9" s="135"/>
      <c r="EV9" s="135"/>
      <c r="EW9" s="135"/>
      <c r="EX9" s="135"/>
      <c r="EY9" s="135"/>
      <c r="EZ9" s="135"/>
      <c r="FA9" s="135"/>
      <c r="FB9" s="135"/>
      <c r="FC9" s="135"/>
      <c r="FD9" s="135"/>
      <c r="FE9" s="135"/>
      <c r="FF9" s="135"/>
      <c r="FG9" s="135"/>
      <c r="FH9" s="135"/>
      <c r="FI9" s="135"/>
      <c r="FJ9" s="135"/>
      <c r="FK9" s="135"/>
      <c r="FL9" s="135"/>
      <c r="FM9" s="135"/>
      <c r="FN9" s="135"/>
      <c r="FO9" s="135"/>
      <c r="FP9" s="135"/>
      <c r="FQ9" s="135"/>
      <c r="FR9" s="135"/>
      <c r="FS9" s="135"/>
      <c r="FT9" s="135"/>
      <c r="FU9" s="135"/>
      <c r="FV9" s="135"/>
      <c r="FW9" s="135"/>
      <c r="FX9" s="135"/>
      <c r="FY9" s="135"/>
      <c r="FZ9" s="135"/>
      <c r="GA9" s="135"/>
      <c r="GB9" s="135"/>
      <c r="GC9" s="135"/>
      <c r="GD9" s="135"/>
      <c r="GE9" s="135"/>
      <c r="GF9" s="135"/>
      <c r="GG9" s="135"/>
      <c r="GH9" s="135"/>
      <c r="GI9" s="135"/>
      <c r="GJ9" s="135"/>
      <c r="GK9" s="135"/>
      <c r="GL9" s="135"/>
      <c r="GM9" s="135"/>
      <c r="GN9" s="135"/>
      <c r="GO9" s="135"/>
      <c r="GP9" s="135"/>
      <c r="GQ9" s="135"/>
      <c r="GR9" s="135"/>
      <c r="GS9" s="135"/>
      <c r="GT9" s="135"/>
      <c r="GU9" s="135"/>
      <c r="GV9" s="135"/>
      <c r="GW9" s="135"/>
      <c r="GX9" s="135"/>
      <c r="GY9" s="135"/>
      <c r="GZ9" s="135"/>
      <c r="HA9" s="135"/>
      <c r="HB9" s="135"/>
      <c r="HC9" s="135"/>
      <c r="HD9" s="135"/>
      <c r="HE9" s="135"/>
      <c r="HF9" s="135"/>
      <c r="HG9" s="135"/>
      <c r="HH9" s="135"/>
      <c r="HI9" s="135"/>
      <c r="HJ9" s="135"/>
      <c r="HK9" s="135"/>
      <c r="HL9" s="135"/>
      <c r="HM9" s="135"/>
      <c r="HN9" s="135"/>
      <c r="HO9" s="135"/>
      <c r="HP9" s="135"/>
      <c r="HQ9" s="135"/>
      <c r="HR9" s="135"/>
      <c r="HS9" s="135"/>
      <c r="HT9" s="135"/>
      <c r="HU9" s="135"/>
      <c r="HV9" s="135"/>
      <c r="HW9" s="135"/>
      <c r="HX9" s="135"/>
      <c r="HY9" s="135"/>
      <c r="HZ9" s="135"/>
      <c r="IA9" s="135"/>
      <c r="IB9" s="135"/>
      <c r="IC9" s="135"/>
      <c r="ID9" s="135"/>
      <c r="IE9" s="135"/>
      <c r="IF9" s="135"/>
      <c r="IG9" s="135"/>
      <c r="IH9" s="135"/>
      <c r="II9" s="135"/>
      <c r="IJ9" s="135"/>
      <c r="IK9" s="135"/>
      <c r="IL9" s="135"/>
      <c r="IM9" s="135"/>
      <c r="IN9" s="135"/>
      <c r="IO9" s="135"/>
      <c r="IP9" s="135"/>
      <c r="IQ9" s="135"/>
      <c r="IR9" s="135"/>
      <c r="IS9" s="135"/>
      <c r="IT9" s="135"/>
      <c r="IU9" s="135"/>
      <c r="IV9" s="135"/>
    </row>
    <row r="10" spans="1:256" ht="13.5" x14ac:dyDescent="0.2">
      <c r="A10" s="136"/>
      <c r="B10" s="136"/>
      <c r="C10" s="137"/>
      <c r="D10" s="137"/>
      <c r="E10" s="137"/>
      <c r="F10" s="137"/>
      <c r="G10" s="138" t="s">
        <v>39</v>
      </c>
      <c r="H10" s="139">
        <f>E37</f>
        <v>0</v>
      </c>
      <c r="I10" s="140"/>
      <c r="J10" s="141"/>
      <c r="K10" s="141"/>
      <c r="L10" s="142"/>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40"/>
      <c r="DP10" s="140"/>
      <c r="DQ10" s="140"/>
      <c r="DR10" s="140"/>
      <c r="DS10" s="140"/>
      <c r="DT10" s="140"/>
      <c r="DU10" s="140"/>
      <c r="DV10" s="140"/>
      <c r="DW10" s="140"/>
      <c r="DX10" s="140"/>
      <c r="DY10" s="140"/>
      <c r="DZ10" s="140"/>
      <c r="EA10" s="140"/>
      <c r="EB10" s="140"/>
      <c r="EC10" s="140"/>
      <c r="ED10" s="140"/>
      <c r="EE10" s="140"/>
      <c r="EF10" s="140"/>
      <c r="EG10" s="140"/>
      <c r="EH10" s="140"/>
      <c r="EI10" s="140"/>
      <c r="EJ10" s="140"/>
      <c r="EK10" s="140"/>
      <c r="EL10" s="140"/>
      <c r="EM10" s="140"/>
      <c r="EN10" s="140"/>
      <c r="EO10" s="140"/>
      <c r="EP10" s="140"/>
      <c r="EQ10" s="140"/>
      <c r="ER10" s="140"/>
      <c r="ES10" s="140"/>
      <c r="ET10" s="140"/>
      <c r="EU10" s="140"/>
      <c r="EV10" s="140"/>
      <c r="EW10" s="140"/>
      <c r="EX10" s="140"/>
      <c r="EY10" s="140"/>
      <c r="EZ10" s="140"/>
      <c r="FA10" s="140"/>
      <c r="FB10" s="140"/>
      <c r="FC10" s="140"/>
      <c r="FD10" s="140"/>
      <c r="FE10" s="140"/>
      <c r="FF10" s="140"/>
      <c r="FG10" s="140"/>
      <c r="FH10" s="140"/>
      <c r="FI10" s="140"/>
      <c r="FJ10" s="140"/>
      <c r="FK10" s="140"/>
      <c r="FL10" s="140"/>
      <c r="FM10" s="140"/>
      <c r="FN10" s="140"/>
      <c r="FO10" s="140"/>
      <c r="FP10" s="140"/>
      <c r="FQ10" s="140"/>
      <c r="FR10" s="140"/>
      <c r="FS10" s="140"/>
      <c r="FT10" s="140"/>
      <c r="FU10" s="140"/>
      <c r="FV10" s="140"/>
      <c r="FW10" s="140"/>
      <c r="FX10" s="140"/>
      <c r="FY10" s="140"/>
      <c r="FZ10" s="140"/>
      <c r="GA10" s="140"/>
      <c r="GB10" s="140"/>
      <c r="GC10" s="140"/>
      <c r="GD10" s="140"/>
      <c r="GE10" s="140"/>
      <c r="GF10" s="140"/>
      <c r="GG10" s="140"/>
      <c r="GH10" s="140"/>
      <c r="GI10" s="140"/>
      <c r="GJ10" s="140"/>
      <c r="GK10" s="140"/>
      <c r="GL10" s="140"/>
      <c r="GM10" s="140"/>
      <c r="GN10" s="140"/>
      <c r="GO10" s="140"/>
      <c r="GP10" s="140"/>
      <c r="GQ10" s="140"/>
      <c r="GR10" s="140"/>
      <c r="GS10" s="140"/>
      <c r="GT10" s="140"/>
      <c r="GU10" s="140"/>
      <c r="GV10" s="140"/>
      <c r="GW10" s="140"/>
      <c r="GX10" s="140"/>
      <c r="GY10" s="140"/>
      <c r="GZ10" s="140"/>
      <c r="HA10" s="140"/>
      <c r="HB10" s="140"/>
      <c r="HC10" s="140"/>
      <c r="HD10" s="140"/>
      <c r="HE10" s="140"/>
      <c r="HF10" s="140"/>
      <c r="HG10" s="140"/>
      <c r="HH10" s="140"/>
      <c r="HI10" s="140"/>
      <c r="HJ10" s="140"/>
      <c r="HK10" s="140"/>
      <c r="HL10" s="140"/>
      <c r="HM10" s="140"/>
      <c r="HN10" s="140"/>
      <c r="HO10" s="140"/>
      <c r="HP10" s="140"/>
      <c r="HQ10" s="140"/>
      <c r="HR10" s="140"/>
      <c r="HS10" s="140"/>
      <c r="HT10" s="140"/>
      <c r="HU10" s="140"/>
      <c r="HV10" s="140"/>
      <c r="HW10" s="140"/>
      <c r="HX10" s="140"/>
      <c r="HY10" s="140"/>
      <c r="HZ10" s="140"/>
      <c r="IA10" s="140"/>
      <c r="IB10" s="140"/>
      <c r="IC10" s="140"/>
      <c r="ID10" s="140"/>
      <c r="IE10" s="140"/>
      <c r="IF10" s="140"/>
      <c r="IG10" s="140"/>
      <c r="IH10" s="140"/>
      <c r="II10" s="140"/>
      <c r="IJ10" s="140"/>
      <c r="IK10" s="140"/>
      <c r="IL10" s="140"/>
      <c r="IM10" s="140"/>
      <c r="IN10" s="140"/>
      <c r="IO10" s="140"/>
      <c r="IP10" s="140"/>
      <c r="IQ10" s="140"/>
      <c r="IR10" s="140"/>
      <c r="IS10" s="140"/>
      <c r="IT10" s="140"/>
      <c r="IU10" s="140"/>
      <c r="IV10" s="140"/>
    </row>
    <row r="11" spans="1:256" ht="13.5" x14ac:dyDescent="0.2">
      <c r="A11" s="136"/>
      <c r="B11" s="136"/>
      <c r="C11" s="137"/>
      <c r="D11" s="137"/>
      <c r="E11" s="137"/>
      <c r="F11" s="137"/>
      <c r="G11" s="138" t="s">
        <v>40</v>
      </c>
      <c r="H11" s="139">
        <f>I32</f>
        <v>0</v>
      </c>
      <c r="I11" s="140"/>
      <c r="J11" s="141"/>
      <c r="K11" s="141"/>
      <c r="L11" s="142"/>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c r="CN11" s="140"/>
      <c r="CO11" s="140"/>
      <c r="CP11" s="140"/>
      <c r="CQ11" s="140"/>
      <c r="CR11" s="140"/>
      <c r="CS11" s="140"/>
      <c r="CT11" s="140"/>
      <c r="CU11" s="140"/>
      <c r="CV11" s="140"/>
      <c r="CW11" s="140"/>
      <c r="CX11" s="140"/>
      <c r="CY11" s="140"/>
      <c r="CZ11" s="140"/>
      <c r="DA11" s="140"/>
      <c r="DB11" s="140"/>
      <c r="DC11" s="140"/>
      <c r="DD11" s="140"/>
      <c r="DE11" s="140"/>
      <c r="DF11" s="140"/>
      <c r="DG11" s="140"/>
      <c r="DH11" s="140"/>
      <c r="DI11" s="140"/>
      <c r="DJ11" s="140"/>
      <c r="DK11" s="140"/>
      <c r="DL11" s="140"/>
      <c r="DM11" s="140"/>
      <c r="DN11" s="140"/>
      <c r="DO11" s="140"/>
      <c r="DP11" s="140"/>
      <c r="DQ11" s="140"/>
      <c r="DR11" s="140"/>
      <c r="DS11" s="140"/>
      <c r="DT11" s="140"/>
      <c r="DU11" s="140"/>
      <c r="DV11" s="140"/>
      <c r="DW11" s="140"/>
      <c r="DX11" s="140"/>
      <c r="DY11" s="140"/>
      <c r="DZ11" s="140"/>
      <c r="EA11" s="140"/>
      <c r="EB11" s="140"/>
      <c r="EC11" s="140"/>
      <c r="ED11" s="140"/>
      <c r="EE11" s="140"/>
      <c r="EF11" s="140"/>
      <c r="EG11" s="140"/>
      <c r="EH11" s="140"/>
      <c r="EI11" s="140"/>
      <c r="EJ11" s="140"/>
      <c r="EK11" s="140"/>
      <c r="EL11" s="140"/>
      <c r="EM11" s="140"/>
      <c r="EN11" s="140"/>
      <c r="EO11" s="140"/>
      <c r="EP11" s="140"/>
      <c r="EQ11" s="140"/>
      <c r="ER11" s="140"/>
      <c r="ES11" s="140"/>
      <c r="ET11" s="140"/>
      <c r="EU11" s="140"/>
      <c r="EV11" s="140"/>
      <c r="EW11" s="140"/>
      <c r="EX11" s="140"/>
      <c r="EY11" s="140"/>
      <c r="EZ11" s="140"/>
      <c r="FA11" s="140"/>
      <c r="FB11" s="140"/>
      <c r="FC11" s="140"/>
      <c r="FD11" s="140"/>
      <c r="FE11" s="140"/>
      <c r="FF11" s="140"/>
      <c r="FG11" s="140"/>
      <c r="FH11" s="140"/>
      <c r="FI11" s="140"/>
      <c r="FJ11" s="140"/>
      <c r="FK11" s="140"/>
      <c r="FL11" s="140"/>
      <c r="FM11" s="140"/>
      <c r="FN11" s="140"/>
      <c r="FO11" s="140"/>
      <c r="FP11" s="140"/>
      <c r="FQ11" s="140"/>
      <c r="FR11" s="140"/>
      <c r="FS11" s="140"/>
      <c r="FT11" s="140"/>
      <c r="FU11" s="140"/>
      <c r="FV11" s="140"/>
      <c r="FW11" s="140"/>
      <c r="FX11" s="140"/>
      <c r="FY11" s="140"/>
      <c r="FZ11" s="140"/>
      <c r="GA11" s="140"/>
      <c r="GB11" s="140"/>
      <c r="GC11" s="140"/>
      <c r="GD11" s="140"/>
      <c r="GE11" s="140"/>
      <c r="GF11" s="140"/>
      <c r="GG11" s="140"/>
      <c r="GH11" s="140"/>
      <c r="GI11" s="140"/>
      <c r="GJ11" s="140"/>
      <c r="GK11" s="140"/>
      <c r="GL11" s="140"/>
      <c r="GM11" s="140"/>
      <c r="GN11" s="140"/>
      <c r="GO11" s="140"/>
      <c r="GP11" s="140"/>
      <c r="GQ11" s="140"/>
      <c r="GR11" s="140"/>
      <c r="GS11" s="140"/>
      <c r="GT11" s="140"/>
      <c r="GU11" s="140"/>
      <c r="GV11" s="140"/>
      <c r="GW11" s="140"/>
      <c r="GX11" s="140"/>
      <c r="GY11" s="140"/>
      <c r="GZ11" s="140"/>
      <c r="HA11" s="140"/>
      <c r="HB11" s="140"/>
      <c r="HC11" s="140"/>
      <c r="HD11" s="140"/>
      <c r="HE11" s="140"/>
      <c r="HF11" s="140"/>
      <c r="HG11" s="140"/>
      <c r="HH11" s="140"/>
      <c r="HI11" s="140"/>
      <c r="HJ11" s="140"/>
      <c r="HK11" s="140"/>
      <c r="HL11" s="140"/>
      <c r="HM11" s="140"/>
      <c r="HN11" s="140"/>
      <c r="HO11" s="140"/>
      <c r="HP11" s="140"/>
      <c r="HQ11" s="140"/>
      <c r="HR11" s="140"/>
      <c r="HS11" s="140"/>
      <c r="HT11" s="140"/>
      <c r="HU11" s="140"/>
      <c r="HV11" s="140"/>
      <c r="HW11" s="140"/>
      <c r="HX11" s="140"/>
      <c r="HY11" s="140"/>
      <c r="HZ11" s="140"/>
      <c r="IA11" s="140"/>
      <c r="IB11" s="140"/>
      <c r="IC11" s="140"/>
      <c r="ID11" s="140"/>
      <c r="IE11" s="140"/>
      <c r="IF11" s="140"/>
      <c r="IG11" s="140"/>
      <c r="IH11" s="140"/>
      <c r="II11" s="140"/>
      <c r="IJ11" s="140"/>
      <c r="IK11" s="140"/>
      <c r="IL11" s="140"/>
      <c r="IM11" s="140"/>
      <c r="IN11" s="140"/>
      <c r="IO11" s="140"/>
      <c r="IP11" s="140"/>
      <c r="IQ11" s="140"/>
      <c r="IR11" s="140"/>
      <c r="IS11" s="140"/>
      <c r="IT11" s="140"/>
      <c r="IU11" s="140"/>
      <c r="IV11" s="140"/>
    </row>
    <row r="12" spans="1:256" ht="13.5" x14ac:dyDescent="0.2">
      <c r="A12" s="136"/>
      <c r="B12" s="136"/>
      <c r="C12" s="137"/>
      <c r="D12" s="137"/>
      <c r="E12" s="137"/>
      <c r="F12" s="137"/>
      <c r="G12" s="138"/>
      <c r="H12" s="139"/>
      <c r="I12" s="140"/>
      <c r="J12" s="141"/>
      <c r="K12" s="141"/>
      <c r="L12" s="142"/>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40"/>
      <c r="DH12" s="140"/>
      <c r="DI12" s="140"/>
      <c r="DJ12" s="140"/>
      <c r="DK12" s="140"/>
      <c r="DL12" s="140"/>
      <c r="DM12" s="140"/>
      <c r="DN12" s="140"/>
      <c r="DO12" s="140"/>
      <c r="DP12" s="140"/>
      <c r="DQ12" s="140"/>
      <c r="DR12" s="140"/>
      <c r="DS12" s="140"/>
      <c r="DT12" s="140"/>
      <c r="DU12" s="140"/>
      <c r="DV12" s="140"/>
      <c r="DW12" s="140"/>
      <c r="DX12" s="140"/>
      <c r="DY12" s="140"/>
      <c r="DZ12" s="140"/>
      <c r="EA12" s="140"/>
      <c r="EB12" s="140"/>
      <c r="EC12" s="140"/>
      <c r="ED12" s="140"/>
      <c r="EE12" s="140"/>
      <c r="EF12" s="140"/>
      <c r="EG12" s="140"/>
      <c r="EH12" s="140"/>
      <c r="EI12" s="140"/>
      <c r="EJ12" s="140"/>
      <c r="EK12" s="140"/>
      <c r="EL12" s="140"/>
      <c r="EM12" s="140"/>
      <c r="EN12" s="140"/>
      <c r="EO12" s="140"/>
      <c r="EP12" s="140"/>
      <c r="EQ12" s="140"/>
      <c r="ER12" s="140"/>
      <c r="ES12" s="140"/>
      <c r="ET12" s="140"/>
      <c r="EU12" s="140"/>
      <c r="EV12" s="140"/>
      <c r="EW12" s="140"/>
      <c r="EX12" s="140"/>
      <c r="EY12" s="140"/>
      <c r="EZ12" s="140"/>
      <c r="FA12" s="140"/>
      <c r="FB12" s="140"/>
      <c r="FC12" s="140"/>
      <c r="FD12" s="140"/>
      <c r="FE12" s="140"/>
      <c r="FF12" s="140"/>
      <c r="FG12" s="140"/>
      <c r="FH12" s="140"/>
      <c r="FI12" s="140"/>
      <c r="FJ12" s="140"/>
      <c r="FK12" s="140"/>
      <c r="FL12" s="140"/>
      <c r="FM12" s="140"/>
      <c r="FN12" s="140"/>
      <c r="FO12" s="140"/>
      <c r="FP12" s="140"/>
      <c r="FQ12" s="140"/>
      <c r="FR12" s="140"/>
      <c r="FS12" s="140"/>
      <c r="FT12" s="140"/>
      <c r="FU12" s="140"/>
      <c r="FV12" s="140"/>
      <c r="FW12" s="140"/>
      <c r="FX12" s="140"/>
      <c r="FY12" s="140"/>
      <c r="FZ12" s="140"/>
      <c r="GA12" s="140"/>
      <c r="GB12" s="140"/>
      <c r="GC12" s="140"/>
      <c r="GD12" s="140"/>
      <c r="GE12" s="140"/>
      <c r="GF12" s="140"/>
      <c r="GG12" s="140"/>
      <c r="GH12" s="140"/>
      <c r="GI12" s="140"/>
      <c r="GJ12" s="140"/>
      <c r="GK12" s="140"/>
      <c r="GL12" s="140"/>
      <c r="GM12" s="140"/>
      <c r="GN12" s="140"/>
      <c r="GO12" s="140"/>
      <c r="GP12" s="140"/>
      <c r="GQ12" s="140"/>
      <c r="GR12" s="140"/>
      <c r="GS12" s="140"/>
      <c r="GT12" s="140"/>
      <c r="GU12" s="140"/>
      <c r="GV12" s="140"/>
      <c r="GW12" s="140"/>
      <c r="GX12" s="140"/>
      <c r="GY12" s="140"/>
      <c r="GZ12" s="140"/>
      <c r="HA12" s="140"/>
      <c r="HB12" s="140"/>
      <c r="HC12" s="140"/>
      <c r="HD12" s="140"/>
      <c r="HE12" s="140"/>
      <c r="HF12" s="140"/>
      <c r="HG12" s="140"/>
      <c r="HH12" s="140"/>
      <c r="HI12" s="140"/>
      <c r="HJ12" s="140"/>
      <c r="HK12" s="140"/>
      <c r="HL12" s="140"/>
      <c r="HM12" s="140"/>
      <c r="HN12" s="140"/>
      <c r="HO12" s="140"/>
      <c r="HP12" s="140"/>
      <c r="HQ12" s="140"/>
      <c r="HR12" s="140"/>
      <c r="HS12" s="140"/>
      <c r="HT12" s="140"/>
      <c r="HU12" s="140"/>
      <c r="HV12" s="140"/>
      <c r="HW12" s="140"/>
      <c r="HX12" s="140"/>
      <c r="HY12" s="140"/>
      <c r="HZ12" s="140"/>
      <c r="IA12" s="140"/>
      <c r="IB12" s="140"/>
      <c r="IC12" s="140"/>
      <c r="ID12" s="140"/>
      <c r="IE12" s="140"/>
      <c r="IF12" s="140"/>
      <c r="IG12" s="140"/>
      <c r="IH12" s="140"/>
      <c r="II12" s="140"/>
      <c r="IJ12" s="140"/>
      <c r="IK12" s="140"/>
      <c r="IL12" s="140"/>
      <c r="IM12" s="140"/>
      <c r="IN12" s="140"/>
      <c r="IO12" s="140"/>
      <c r="IP12" s="140"/>
      <c r="IQ12" s="140"/>
      <c r="IR12" s="140"/>
      <c r="IS12" s="140"/>
      <c r="IT12" s="140"/>
      <c r="IU12" s="140"/>
      <c r="IV12" s="140"/>
    </row>
    <row r="13" spans="1:256" ht="13.5" x14ac:dyDescent="0.25">
      <c r="A13" s="143"/>
      <c r="B13" s="143"/>
      <c r="C13" s="144"/>
      <c r="D13" s="144"/>
      <c r="E13" s="144"/>
      <c r="F13" s="145" t="s">
        <v>11</v>
      </c>
      <c r="G13" s="309">
        <f>Būv.KOPTĀME_!D15</f>
        <v>0</v>
      </c>
      <c r="H13" s="309"/>
      <c r="I13" s="146"/>
      <c r="J13" s="147"/>
      <c r="K13" s="148"/>
      <c r="L13" s="148"/>
      <c r="M13" s="147"/>
      <c r="N13" s="147"/>
      <c r="O13" s="147"/>
      <c r="P13" s="147"/>
      <c r="Q13" s="147"/>
      <c r="R13" s="147"/>
      <c r="S13" s="147"/>
      <c r="T13" s="147"/>
      <c r="U13" s="147"/>
      <c r="V13" s="147"/>
      <c r="W13" s="147"/>
      <c r="X13" s="147"/>
      <c r="Y13" s="147"/>
      <c r="Z13" s="147"/>
      <c r="AA13" s="147"/>
      <c r="AB13" s="147"/>
      <c r="AC13" s="147"/>
      <c r="AD13" s="147"/>
      <c r="AE13" s="147"/>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c r="IV13" s="144"/>
    </row>
    <row r="14" spans="1:256" ht="13.5" x14ac:dyDescent="0.25">
      <c r="A14" s="143"/>
      <c r="B14" s="143"/>
      <c r="C14" s="144"/>
      <c r="D14" s="144"/>
      <c r="E14" s="144"/>
      <c r="F14" s="144"/>
      <c r="G14" s="149"/>
      <c r="H14" s="144"/>
      <c r="I14" s="146"/>
      <c r="J14" s="147"/>
      <c r="K14" s="148"/>
      <c r="L14" s="148"/>
      <c r="M14" s="147"/>
      <c r="N14" s="147"/>
      <c r="O14" s="147"/>
      <c r="P14" s="147"/>
      <c r="Q14" s="147"/>
      <c r="R14" s="147"/>
      <c r="S14" s="147"/>
      <c r="T14" s="147"/>
      <c r="U14" s="147"/>
      <c r="V14" s="147"/>
      <c r="W14" s="147"/>
      <c r="X14" s="147"/>
      <c r="Y14" s="147"/>
      <c r="Z14" s="147"/>
      <c r="AA14" s="147"/>
      <c r="AB14" s="147"/>
      <c r="AC14" s="147"/>
      <c r="AD14" s="147"/>
      <c r="AE14" s="147"/>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c r="IV14" s="144"/>
    </row>
    <row r="15" spans="1:256" ht="13.5" customHeight="1" x14ac:dyDescent="0.2">
      <c r="A15" s="310" t="s">
        <v>12</v>
      </c>
      <c r="B15" s="310" t="s">
        <v>41</v>
      </c>
      <c r="C15" s="312" t="s">
        <v>42</v>
      </c>
      <c r="D15" s="313"/>
      <c r="E15" s="316" t="s">
        <v>43</v>
      </c>
      <c r="F15" s="318" t="s">
        <v>44</v>
      </c>
      <c r="G15" s="319"/>
      <c r="H15" s="320"/>
      <c r="I15" s="280" t="s">
        <v>45</v>
      </c>
      <c r="J15" s="150"/>
      <c r="K15" s="150"/>
      <c r="L15" s="150"/>
      <c r="M15" s="150"/>
      <c r="N15" s="150"/>
      <c r="O15" s="151"/>
      <c r="P15" s="147"/>
      <c r="Q15" s="147"/>
      <c r="R15" s="147"/>
      <c r="S15" s="147"/>
      <c r="T15" s="147"/>
      <c r="U15" s="147"/>
      <c r="V15" s="147"/>
      <c r="W15" s="147"/>
      <c r="X15" s="147"/>
      <c r="Y15" s="147"/>
      <c r="Z15" s="147"/>
      <c r="AA15" s="147"/>
      <c r="AB15" s="147"/>
      <c r="AC15" s="147"/>
      <c r="AD15" s="147"/>
      <c r="AE15" s="147"/>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c r="IV15" s="144"/>
    </row>
    <row r="16" spans="1:256" ht="27" x14ac:dyDescent="0.2">
      <c r="A16" s="311"/>
      <c r="B16" s="311"/>
      <c r="C16" s="314"/>
      <c r="D16" s="315"/>
      <c r="E16" s="317"/>
      <c r="F16" s="3" t="s">
        <v>46</v>
      </c>
      <c r="G16" s="3" t="s">
        <v>47</v>
      </c>
      <c r="H16" s="3" t="s">
        <v>48</v>
      </c>
      <c r="I16" s="281"/>
      <c r="J16" s="150"/>
      <c r="K16" s="150"/>
      <c r="L16" s="150"/>
      <c r="M16" s="150"/>
      <c r="N16" s="150"/>
      <c r="O16" s="151"/>
      <c r="P16" s="147"/>
      <c r="Q16" s="147"/>
      <c r="R16" s="147"/>
      <c r="S16" s="147"/>
      <c r="T16" s="147"/>
      <c r="U16" s="147"/>
      <c r="V16" s="147"/>
      <c r="W16" s="147"/>
      <c r="X16" s="147"/>
      <c r="Y16" s="147"/>
      <c r="Z16" s="147"/>
      <c r="AA16" s="147"/>
      <c r="AB16" s="147"/>
      <c r="AC16" s="147"/>
      <c r="AD16" s="147"/>
      <c r="AE16" s="147"/>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c r="IV16" s="144"/>
    </row>
    <row r="17" spans="1:256" x14ac:dyDescent="0.2">
      <c r="A17" s="152" t="s">
        <v>49</v>
      </c>
      <c r="B17" s="152" t="s">
        <v>50</v>
      </c>
      <c r="C17" s="282" t="s">
        <v>51</v>
      </c>
      <c r="D17" s="283"/>
      <c r="E17" s="152" t="s">
        <v>52</v>
      </c>
      <c r="F17" s="152" t="s">
        <v>53</v>
      </c>
      <c r="G17" s="152" t="s">
        <v>54</v>
      </c>
      <c r="H17" s="152" t="s">
        <v>55</v>
      </c>
      <c r="I17" s="152" t="s">
        <v>56</v>
      </c>
      <c r="J17" s="153"/>
      <c r="K17" s="154"/>
      <c r="L17" s="154"/>
      <c r="M17" s="154"/>
      <c r="N17" s="150"/>
      <c r="O17" s="150"/>
      <c r="P17" s="148"/>
      <c r="Q17" s="148"/>
      <c r="R17" s="148"/>
      <c r="S17" s="148"/>
      <c r="T17" s="148"/>
      <c r="U17" s="148"/>
      <c r="V17" s="148"/>
      <c r="W17" s="148"/>
      <c r="X17" s="148"/>
      <c r="Y17" s="148"/>
      <c r="Z17" s="148"/>
      <c r="AA17" s="148"/>
      <c r="AB17" s="148"/>
      <c r="AC17" s="148"/>
      <c r="AD17" s="148"/>
      <c r="AE17" s="148"/>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c r="BZ17" s="155"/>
      <c r="CA17" s="155"/>
      <c r="CB17" s="155"/>
      <c r="CC17" s="155"/>
      <c r="CD17" s="155"/>
      <c r="CE17" s="155"/>
      <c r="CF17" s="155"/>
      <c r="CG17" s="155"/>
      <c r="CH17" s="155"/>
      <c r="CI17" s="155"/>
      <c r="CJ17" s="155"/>
      <c r="CK17" s="155"/>
      <c r="CL17" s="155"/>
      <c r="CM17" s="155"/>
      <c r="CN17" s="155"/>
      <c r="CO17" s="155"/>
      <c r="CP17" s="155"/>
      <c r="CQ17" s="155"/>
      <c r="CR17" s="155"/>
      <c r="CS17" s="155"/>
      <c r="CT17" s="155"/>
      <c r="CU17" s="155"/>
      <c r="CV17" s="155"/>
      <c r="CW17" s="155"/>
      <c r="CX17" s="155"/>
      <c r="CY17" s="155"/>
      <c r="CZ17" s="155"/>
      <c r="DA17" s="155"/>
      <c r="DB17" s="155"/>
      <c r="DC17" s="155"/>
      <c r="DD17" s="155"/>
      <c r="DE17" s="155"/>
      <c r="DF17" s="155"/>
      <c r="DG17" s="155"/>
      <c r="DH17" s="155"/>
      <c r="DI17" s="155"/>
      <c r="DJ17" s="155"/>
      <c r="DK17" s="155"/>
      <c r="DL17" s="155"/>
      <c r="DM17" s="155"/>
      <c r="DN17" s="155"/>
      <c r="DO17" s="155"/>
      <c r="DP17" s="155"/>
      <c r="DQ17" s="155"/>
      <c r="DR17" s="155"/>
      <c r="DS17" s="155"/>
      <c r="DT17" s="155"/>
      <c r="DU17" s="155"/>
      <c r="DV17" s="155"/>
      <c r="DW17" s="155"/>
      <c r="DX17" s="155"/>
      <c r="DY17" s="155"/>
      <c r="DZ17" s="155"/>
      <c r="EA17" s="155"/>
      <c r="EB17" s="155"/>
      <c r="EC17" s="155"/>
      <c r="ED17" s="155"/>
      <c r="EE17" s="155"/>
      <c r="EF17" s="155"/>
      <c r="EG17" s="155"/>
      <c r="EH17" s="155"/>
      <c r="EI17" s="155"/>
      <c r="EJ17" s="155"/>
      <c r="EK17" s="155"/>
      <c r="EL17" s="155"/>
      <c r="EM17" s="155"/>
      <c r="EN17" s="155"/>
      <c r="EO17" s="155"/>
      <c r="EP17" s="155"/>
      <c r="EQ17" s="155"/>
      <c r="ER17" s="155"/>
      <c r="ES17" s="155"/>
      <c r="ET17" s="155"/>
      <c r="EU17" s="155"/>
      <c r="EV17" s="155"/>
      <c r="EW17" s="155"/>
      <c r="EX17" s="155"/>
      <c r="EY17" s="155"/>
      <c r="EZ17" s="155"/>
      <c r="FA17" s="155"/>
      <c r="FB17" s="155"/>
      <c r="FC17" s="155"/>
      <c r="FD17" s="155"/>
      <c r="FE17" s="155"/>
      <c r="FF17" s="155"/>
      <c r="FG17" s="155"/>
      <c r="FH17" s="155"/>
      <c r="FI17" s="155"/>
      <c r="FJ17" s="155"/>
      <c r="FK17" s="155"/>
      <c r="FL17" s="155"/>
      <c r="FM17" s="155"/>
      <c r="FN17" s="155"/>
      <c r="FO17" s="155"/>
      <c r="FP17" s="155"/>
      <c r="FQ17" s="155"/>
      <c r="FR17" s="155"/>
      <c r="FS17" s="155"/>
      <c r="FT17" s="155"/>
      <c r="FU17" s="155"/>
      <c r="FV17" s="155"/>
      <c r="FW17" s="155"/>
      <c r="FX17" s="155"/>
      <c r="FY17" s="155"/>
      <c r="FZ17" s="155"/>
      <c r="GA17" s="155"/>
      <c r="GB17" s="155"/>
      <c r="GC17" s="155"/>
      <c r="GD17" s="155"/>
      <c r="GE17" s="155"/>
      <c r="GF17" s="155"/>
      <c r="GG17" s="155"/>
      <c r="GH17" s="155"/>
      <c r="GI17" s="155"/>
      <c r="GJ17" s="155"/>
      <c r="GK17" s="155"/>
      <c r="GL17" s="155"/>
      <c r="GM17" s="155"/>
      <c r="GN17" s="155"/>
      <c r="GO17" s="155"/>
      <c r="GP17" s="155"/>
      <c r="GQ17" s="155"/>
      <c r="GR17" s="155"/>
      <c r="GS17" s="155"/>
      <c r="GT17" s="155"/>
      <c r="GU17" s="155"/>
      <c r="GV17" s="155"/>
      <c r="GW17" s="155"/>
      <c r="GX17" s="155"/>
      <c r="GY17" s="155"/>
      <c r="GZ17" s="155"/>
      <c r="HA17" s="155"/>
      <c r="HB17" s="155"/>
      <c r="HC17" s="155"/>
      <c r="HD17" s="155"/>
      <c r="HE17" s="155"/>
      <c r="HF17" s="155"/>
      <c r="HG17" s="155"/>
      <c r="HH17" s="155"/>
      <c r="HI17" s="155"/>
      <c r="HJ17" s="155"/>
      <c r="HK17" s="155"/>
      <c r="HL17" s="155"/>
      <c r="HM17" s="155"/>
      <c r="HN17" s="155"/>
      <c r="HO17" s="155"/>
      <c r="HP17" s="155"/>
      <c r="HQ17" s="155"/>
      <c r="HR17" s="155"/>
      <c r="HS17" s="155"/>
      <c r="HT17" s="155"/>
      <c r="HU17" s="155"/>
      <c r="HV17" s="155"/>
      <c r="HW17" s="155"/>
      <c r="HX17" s="155"/>
      <c r="HY17" s="155"/>
      <c r="HZ17" s="155"/>
      <c r="IA17" s="155"/>
      <c r="IB17" s="155"/>
      <c r="IC17" s="155"/>
      <c r="ID17" s="155"/>
      <c r="IE17" s="155"/>
      <c r="IF17" s="155"/>
      <c r="IG17" s="155"/>
      <c r="IH17" s="155"/>
      <c r="II17" s="155"/>
      <c r="IJ17" s="155"/>
      <c r="IK17" s="155"/>
      <c r="IL17" s="155"/>
      <c r="IM17" s="155"/>
      <c r="IN17" s="155"/>
      <c r="IO17" s="155"/>
      <c r="IP17" s="155"/>
      <c r="IQ17" s="155"/>
      <c r="IR17" s="155"/>
      <c r="IS17" s="155"/>
      <c r="IT17" s="155"/>
      <c r="IU17" s="155"/>
      <c r="IV17" s="155"/>
    </row>
    <row r="18" spans="1:256" ht="16.5" customHeight="1" x14ac:dyDescent="0.2">
      <c r="A18" s="156">
        <v>1</v>
      </c>
      <c r="B18" s="157" t="str">
        <f>'16_TKTa'!D1</f>
        <v>16.</v>
      </c>
      <c r="C18" s="284" t="str">
        <f>'16_TKTa'!A2</f>
        <v>Tramvaju kontakttīkls. 2.KĀRTA</v>
      </c>
      <c r="D18" s="285"/>
      <c r="E18" s="158">
        <f>'16_TKTa'!Q68</f>
        <v>0</v>
      </c>
      <c r="F18" s="158">
        <f>'16_TKTa'!N68</f>
        <v>0</v>
      </c>
      <c r="G18" s="158">
        <f>'16_TKTa'!O68</f>
        <v>0</v>
      </c>
      <c r="H18" s="158">
        <f>'16_TKTa'!P68</f>
        <v>0</v>
      </c>
      <c r="I18" s="158">
        <f>'16_TKTa'!M68</f>
        <v>0</v>
      </c>
      <c r="J18" s="154"/>
      <c r="K18" s="154"/>
      <c r="L18" s="159"/>
      <c r="M18" s="154"/>
      <c r="N18" s="150"/>
      <c r="O18" s="150"/>
      <c r="P18" s="148"/>
      <c r="Q18" s="148"/>
      <c r="R18" s="148"/>
      <c r="S18" s="148"/>
      <c r="T18" s="148"/>
      <c r="U18" s="148"/>
      <c r="V18" s="148"/>
      <c r="W18" s="148"/>
      <c r="X18" s="148"/>
      <c r="Y18" s="148"/>
      <c r="Z18" s="148"/>
      <c r="AA18" s="148"/>
      <c r="AB18" s="148"/>
      <c r="AC18" s="148"/>
      <c r="AD18" s="148"/>
      <c r="AE18" s="148"/>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5"/>
      <c r="BM18" s="155"/>
      <c r="BN18" s="155"/>
      <c r="BO18" s="155"/>
      <c r="BP18" s="155"/>
      <c r="BQ18" s="155"/>
      <c r="BR18" s="155"/>
      <c r="BS18" s="155"/>
      <c r="BT18" s="155"/>
      <c r="BU18" s="155"/>
      <c r="BV18" s="155"/>
      <c r="BW18" s="155"/>
      <c r="BX18" s="155"/>
      <c r="BY18" s="155"/>
      <c r="BZ18" s="155"/>
      <c r="CA18" s="155"/>
      <c r="CB18" s="155"/>
      <c r="CC18" s="155"/>
      <c r="CD18" s="155"/>
      <c r="CE18" s="155"/>
      <c r="CF18" s="155"/>
      <c r="CG18" s="155"/>
      <c r="CH18" s="155"/>
      <c r="CI18" s="155"/>
      <c r="CJ18" s="155"/>
      <c r="CK18" s="155"/>
      <c r="CL18" s="155"/>
      <c r="CM18" s="155"/>
      <c r="CN18" s="155"/>
      <c r="CO18" s="155"/>
      <c r="CP18" s="155"/>
      <c r="CQ18" s="155"/>
      <c r="CR18" s="155"/>
      <c r="CS18" s="155"/>
      <c r="CT18" s="155"/>
      <c r="CU18" s="155"/>
      <c r="CV18" s="155"/>
      <c r="CW18" s="155"/>
      <c r="CX18" s="155"/>
      <c r="CY18" s="155"/>
      <c r="CZ18" s="155"/>
      <c r="DA18" s="155"/>
      <c r="DB18" s="155"/>
      <c r="DC18" s="155"/>
      <c r="DD18" s="155"/>
      <c r="DE18" s="155"/>
      <c r="DF18" s="155"/>
      <c r="DG18" s="155"/>
      <c r="DH18" s="155"/>
      <c r="DI18" s="155"/>
      <c r="DJ18" s="155"/>
      <c r="DK18" s="155"/>
      <c r="DL18" s="155"/>
      <c r="DM18" s="155"/>
      <c r="DN18" s="155"/>
      <c r="DO18" s="155"/>
      <c r="DP18" s="155"/>
      <c r="DQ18" s="155"/>
      <c r="DR18" s="155"/>
      <c r="DS18" s="155"/>
      <c r="DT18" s="155"/>
      <c r="DU18" s="155"/>
      <c r="DV18" s="155"/>
      <c r="DW18" s="155"/>
      <c r="DX18" s="155"/>
      <c r="DY18" s="155"/>
      <c r="DZ18" s="155"/>
      <c r="EA18" s="155"/>
      <c r="EB18" s="155"/>
      <c r="EC18" s="155"/>
      <c r="ED18" s="155"/>
      <c r="EE18" s="155"/>
      <c r="EF18" s="155"/>
      <c r="EG18" s="155"/>
      <c r="EH18" s="155"/>
      <c r="EI18" s="155"/>
      <c r="EJ18" s="155"/>
      <c r="EK18" s="155"/>
      <c r="EL18" s="155"/>
      <c r="EM18" s="155"/>
      <c r="EN18" s="155"/>
      <c r="EO18" s="155"/>
      <c r="EP18" s="155"/>
      <c r="EQ18" s="155"/>
      <c r="ER18" s="155"/>
      <c r="ES18" s="155"/>
      <c r="ET18" s="155"/>
      <c r="EU18" s="155"/>
      <c r="EV18" s="155"/>
      <c r="EW18" s="155"/>
      <c r="EX18" s="155"/>
      <c r="EY18" s="155"/>
      <c r="EZ18" s="155"/>
      <c r="FA18" s="155"/>
      <c r="FB18" s="155"/>
      <c r="FC18" s="155"/>
      <c r="FD18" s="155"/>
      <c r="FE18" s="155"/>
      <c r="FF18" s="155"/>
      <c r="FG18" s="155"/>
      <c r="FH18" s="155"/>
      <c r="FI18" s="155"/>
      <c r="FJ18" s="155"/>
      <c r="FK18" s="155"/>
      <c r="FL18" s="155"/>
      <c r="FM18" s="155"/>
      <c r="FN18" s="155"/>
      <c r="FO18" s="155"/>
      <c r="FP18" s="155"/>
      <c r="FQ18" s="155"/>
      <c r="FR18" s="155"/>
      <c r="FS18" s="155"/>
      <c r="FT18" s="155"/>
      <c r="FU18" s="155"/>
      <c r="FV18" s="155"/>
      <c r="FW18" s="155"/>
      <c r="FX18" s="155"/>
      <c r="FY18" s="155"/>
      <c r="FZ18" s="155"/>
      <c r="GA18" s="155"/>
      <c r="GB18" s="155"/>
      <c r="GC18" s="155"/>
      <c r="GD18" s="155"/>
      <c r="GE18" s="155"/>
      <c r="GF18" s="155"/>
      <c r="GG18" s="155"/>
      <c r="GH18" s="155"/>
      <c r="GI18" s="155"/>
      <c r="GJ18" s="155"/>
      <c r="GK18" s="155"/>
      <c r="GL18" s="155"/>
      <c r="GM18" s="155"/>
      <c r="GN18" s="155"/>
      <c r="GO18" s="155"/>
      <c r="GP18" s="155"/>
      <c r="GQ18" s="155"/>
      <c r="GR18" s="155"/>
      <c r="GS18" s="155"/>
      <c r="GT18" s="155"/>
      <c r="GU18" s="155"/>
      <c r="GV18" s="155"/>
      <c r="GW18" s="155"/>
      <c r="GX18" s="155"/>
      <c r="GY18" s="155"/>
      <c r="GZ18" s="155"/>
      <c r="HA18" s="155"/>
      <c r="HB18" s="155"/>
      <c r="HC18" s="155"/>
      <c r="HD18" s="155"/>
      <c r="HE18" s="155"/>
      <c r="HF18" s="155"/>
      <c r="HG18" s="155"/>
      <c r="HH18" s="155"/>
      <c r="HI18" s="155"/>
      <c r="HJ18" s="155"/>
      <c r="HK18" s="155"/>
      <c r="HL18" s="155"/>
      <c r="HM18" s="155"/>
      <c r="HN18" s="155"/>
      <c r="HO18" s="155"/>
      <c r="HP18" s="155"/>
      <c r="HQ18" s="155"/>
      <c r="HR18" s="155"/>
      <c r="HS18" s="155"/>
      <c r="HT18" s="155"/>
      <c r="HU18" s="155"/>
      <c r="HV18" s="155"/>
      <c r="HW18" s="155"/>
      <c r="HX18" s="155"/>
      <c r="HY18" s="155"/>
      <c r="HZ18" s="155"/>
      <c r="IA18" s="155"/>
      <c r="IB18" s="155"/>
      <c r="IC18" s="155"/>
      <c r="ID18" s="155"/>
      <c r="IE18" s="155"/>
      <c r="IF18" s="155"/>
      <c r="IG18" s="155"/>
      <c r="IH18" s="155"/>
      <c r="II18" s="155"/>
      <c r="IJ18" s="155"/>
      <c r="IK18" s="155"/>
      <c r="IL18" s="155"/>
      <c r="IM18" s="155"/>
      <c r="IN18" s="155"/>
      <c r="IO18" s="155"/>
      <c r="IP18" s="155"/>
      <c r="IQ18" s="155"/>
      <c r="IR18" s="155"/>
      <c r="IS18" s="155"/>
      <c r="IT18" s="155"/>
      <c r="IU18" s="155"/>
      <c r="IV18" s="155"/>
    </row>
    <row r="19" spans="1:256" ht="16.5" customHeight="1" x14ac:dyDescent="0.2">
      <c r="A19" s="156">
        <v>2</v>
      </c>
      <c r="B19" s="157" t="str">
        <f>'17_Sliežu ceļi'!D1</f>
        <v>17.</v>
      </c>
      <c r="C19" s="284" t="str">
        <f>'17_Sliežu ceļi'!A2</f>
        <v xml:space="preserve"> Tramvaju sliežu ceļi. 2.KĀRTA</v>
      </c>
      <c r="D19" s="285"/>
      <c r="E19" s="158">
        <f>'17_Sliežu ceļi'!Q81</f>
        <v>0</v>
      </c>
      <c r="F19" s="158">
        <f>'17_Sliežu ceļi'!N81</f>
        <v>0</v>
      </c>
      <c r="G19" s="158">
        <f>'17_Sliežu ceļi'!O81</f>
        <v>0</v>
      </c>
      <c r="H19" s="158">
        <f>'17_Sliežu ceļi'!P81</f>
        <v>0</v>
      </c>
      <c r="I19" s="158">
        <f>'17_Sliežu ceļi'!M81</f>
        <v>0</v>
      </c>
      <c r="J19" s="154"/>
      <c r="K19" s="154"/>
      <c r="L19" s="159"/>
      <c r="M19" s="154"/>
      <c r="N19" s="150"/>
      <c r="O19" s="150"/>
      <c r="P19" s="148"/>
      <c r="Q19" s="148"/>
      <c r="R19" s="148"/>
      <c r="S19" s="148"/>
      <c r="T19" s="148"/>
      <c r="U19" s="148"/>
      <c r="V19" s="148"/>
      <c r="W19" s="148"/>
      <c r="X19" s="148"/>
      <c r="Y19" s="148"/>
      <c r="Z19" s="148"/>
      <c r="AA19" s="148"/>
      <c r="AB19" s="148"/>
      <c r="AC19" s="148"/>
      <c r="AD19" s="148"/>
      <c r="AE19" s="148"/>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5"/>
      <c r="CE19" s="155"/>
      <c r="CF19" s="155"/>
      <c r="CG19" s="155"/>
      <c r="CH19" s="155"/>
      <c r="CI19" s="155"/>
      <c r="CJ19" s="155"/>
      <c r="CK19" s="155"/>
      <c r="CL19" s="155"/>
      <c r="CM19" s="155"/>
      <c r="CN19" s="155"/>
      <c r="CO19" s="155"/>
      <c r="CP19" s="155"/>
      <c r="CQ19" s="155"/>
      <c r="CR19" s="155"/>
      <c r="CS19" s="155"/>
      <c r="CT19" s="155"/>
      <c r="CU19" s="155"/>
      <c r="CV19" s="155"/>
      <c r="CW19" s="155"/>
      <c r="CX19" s="155"/>
      <c r="CY19" s="155"/>
      <c r="CZ19" s="155"/>
      <c r="DA19" s="155"/>
      <c r="DB19" s="155"/>
      <c r="DC19" s="155"/>
      <c r="DD19" s="155"/>
      <c r="DE19" s="155"/>
      <c r="DF19" s="155"/>
      <c r="DG19" s="155"/>
      <c r="DH19" s="155"/>
      <c r="DI19" s="155"/>
      <c r="DJ19" s="155"/>
      <c r="DK19" s="155"/>
      <c r="DL19" s="155"/>
      <c r="DM19" s="155"/>
      <c r="DN19" s="155"/>
      <c r="DO19" s="155"/>
      <c r="DP19" s="155"/>
      <c r="DQ19" s="155"/>
      <c r="DR19" s="155"/>
      <c r="DS19" s="155"/>
      <c r="DT19" s="155"/>
      <c r="DU19" s="155"/>
      <c r="DV19" s="155"/>
      <c r="DW19" s="155"/>
      <c r="DX19" s="155"/>
      <c r="DY19" s="155"/>
      <c r="DZ19" s="155"/>
      <c r="EA19" s="155"/>
      <c r="EB19" s="155"/>
      <c r="EC19" s="155"/>
      <c r="ED19" s="155"/>
      <c r="EE19" s="155"/>
      <c r="EF19" s="155"/>
      <c r="EG19" s="155"/>
      <c r="EH19" s="155"/>
      <c r="EI19" s="155"/>
      <c r="EJ19" s="155"/>
      <c r="EK19" s="155"/>
      <c r="EL19" s="155"/>
      <c r="EM19" s="155"/>
      <c r="EN19" s="155"/>
      <c r="EO19" s="155"/>
      <c r="EP19" s="155"/>
      <c r="EQ19" s="155"/>
      <c r="ER19" s="155"/>
      <c r="ES19" s="155"/>
      <c r="ET19" s="155"/>
      <c r="EU19" s="155"/>
      <c r="EV19" s="155"/>
      <c r="EW19" s="155"/>
      <c r="EX19" s="155"/>
      <c r="EY19" s="155"/>
      <c r="EZ19" s="155"/>
      <c r="FA19" s="155"/>
      <c r="FB19" s="155"/>
      <c r="FC19" s="155"/>
      <c r="FD19" s="155"/>
      <c r="FE19" s="155"/>
      <c r="FF19" s="155"/>
      <c r="FG19" s="155"/>
      <c r="FH19" s="155"/>
      <c r="FI19" s="155"/>
      <c r="FJ19" s="155"/>
      <c r="FK19" s="155"/>
      <c r="FL19" s="155"/>
      <c r="FM19" s="155"/>
      <c r="FN19" s="155"/>
      <c r="FO19" s="155"/>
      <c r="FP19" s="155"/>
      <c r="FQ19" s="155"/>
      <c r="FR19" s="155"/>
      <c r="FS19" s="155"/>
      <c r="FT19" s="155"/>
      <c r="FU19" s="155"/>
      <c r="FV19" s="155"/>
      <c r="FW19" s="155"/>
      <c r="FX19" s="155"/>
      <c r="FY19" s="155"/>
      <c r="FZ19" s="155"/>
      <c r="GA19" s="155"/>
      <c r="GB19" s="155"/>
      <c r="GC19" s="155"/>
      <c r="GD19" s="155"/>
      <c r="GE19" s="155"/>
      <c r="GF19" s="155"/>
      <c r="GG19" s="155"/>
      <c r="GH19" s="155"/>
      <c r="GI19" s="155"/>
      <c r="GJ19" s="155"/>
      <c r="GK19" s="155"/>
      <c r="GL19" s="155"/>
      <c r="GM19" s="155"/>
      <c r="GN19" s="155"/>
      <c r="GO19" s="155"/>
      <c r="GP19" s="155"/>
      <c r="GQ19" s="155"/>
      <c r="GR19" s="155"/>
      <c r="GS19" s="155"/>
      <c r="GT19" s="155"/>
      <c r="GU19" s="155"/>
      <c r="GV19" s="155"/>
      <c r="GW19" s="155"/>
      <c r="GX19" s="155"/>
      <c r="GY19" s="155"/>
      <c r="GZ19" s="155"/>
      <c r="HA19" s="155"/>
      <c r="HB19" s="155"/>
      <c r="HC19" s="155"/>
      <c r="HD19" s="155"/>
      <c r="HE19" s="155"/>
      <c r="HF19" s="155"/>
      <c r="HG19" s="155"/>
      <c r="HH19" s="155"/>
      <c r="HI19" s="155"/>
      <c r="HJ19" s="155"/>
      <c r="HK19" s="155"/>
      <c r="HL19" s="155"/>
      <c r="HM19" s="155"/>
      <c r="HN19" s="155"/>
      <c r="HO19" s="155"/>
      <c r="HP19" s="155"/>
      <c r="HQ19" s="155"/>
      <c r="HR19" s="155"/>
      <c r="HS19" s="155"/>
      <c r="HT19" s="155"/>
      <c r="HU19" s="155"/>
      <c r="HV19" s="155"/>
      <c r="HW19" s="155"/>
      <c r="HX19" s="155"/>
      <c r="HY19" s="155"/>
      <c r="HZ19" s="155"/>
      <c r="IA19" s="155"/>
      <c r="IB19" s="155"/>
      <c r="IC19" s="155"/>
      <c r="ID19" s="155"/>
      <c r="IE19" s="155"/>
      <c r="IF19" s="155"/>
      <c r="IG19" s="155"/>
      <c r="IH19" s="155"/>
      <c r="II19" s="155"/>
      <c r="IJ19" s="155"/>
      <c r="IK19" s="155"/>
      <c r="IL19" s="155"/>
      <c r="IM19" s="155"/>
      <c r="IN19" s="155"/>
      <c r="IO19" s="155"/>
      <c r="IP19" s="155"/>
      <c r="IQ19" s="155"/>
      <c r="IR19" s="155"/>
      <c r="IS19" s="155"/>
      <c r="IT19" s="155"/>
      <c r="IU19" s="155"/>
      <c r="IV19" s="155"/>
    </row>
    <row r="20" spans="1:256" ht="16.5" customHeight="1" x14ac:dyDescent="0.2">
      <c r="A20" s="156">
        <v>3</v>
      </c>
      <c r="B20" s="157" t="str">
        <f>'18_BKa'!D1</f>
        <v>18.</v>
      </c>
      <c r="C20" s="284" t="str">
        <f>'18_BKa'!A2</f>
        <v>Tramvaja tilts.</v>
      </c>
      <c r="D20" s="285"/>
      <c r="E20" s="158">
        <f>'18_BKa'!Q117</f>
        <v>0</v>
      </c>
      <c r="F20" s="158">
        <f>'18_BKa'!N117</f>
        <v>0</v>
      </c>
      <c r="G20" s="158">
        <f>'18_BKa'!O117</f>
        <v>0</v>
      </c>
      <c r="H20" s="158">
        <f>'18_BKa'!P117</f>
        <v>0</v>
      </c>
      <c r="I20" s="158">
        <f>'18_BKa'!M117</f>
        <v>0</v>
      </c>
      <c r="J20" s="154"/>
      <c r="K20" s="154"/>
      <c r="L20" s="159"/>
      <c r="M20" s="154"/>
      <c r="N20" s="150"/>
      <c r="O20" s="150"/>
      <c r="P20" s="148"/>
      <c r="Q20" s="148"/>
      <c r="R20" s="148"/>
      <c r="S20" s="148"/>
      <c r="T20" s="148"/>
      <c r="U20" s="148"/>
      <c r="V20" s="148"/>
      <c r="W20" s="148"/>
      <c r="X20" s="148"/>
      <c r="Y20" s="148"/>
      <c r="Z20" s="148"/>
      <c r="AA20" s="148"/>
      <c r="AB20" s="148"/>
      <c r="AC20" s="148"/>
      <c r="AD20" s="148"/>
      <c r="AE20" s="148"/>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5"/>
      <c r="CE20" s="155"/>
      <c r="CF20" s="155"/>
      <c r="CG20" s="155"/>
      <c r="CH20" s="155"/>
      <c r="CI20" s="155"/>
      <c r="CJ20" s="155"/>
      <c r="CK20" s="155"/>
      <c r="CL20" s="155"/>
      <c r="CM20" s="155"/>
      <c r="CN20" s="155"/>
      <c r="CO20" s="155"/>
      <c r="CP20" s="155"/>
      <c r="CQ20" s="155"/>
      <c r="CR20" s="155"/>
      <c r="CS20" s="155"/>
      <c r="CT20" s="155"/>
      <c r="CU20" s="155"/>
      <c r="CV20" s="155"/>
      <c r="CW20" s="155"/>
      <c r="CX20" s="155"/>
      <c r="CY20" s="155"/>
      <c r="CZ20" s="155"/>
      <c r="DA20" s="155"/>
      <c r="DB20" s="155"/>
      <c r="DC20" s="155"/>
      <c r="DD20" s="155"/>
      <c r="DE20" s="155"/>
      <c r="DF20" s="155"/>
      <c r="DG20" s="155"/>
      <c r="DH20" s="155"/>
      <c r="DI20" s="155"/>
      <c r="DJ20" s="155"/>
      <c r="DK20" s="155"/>
      <c r="DL20" s="155"/>
      <c r="DM20" s="155"/>
      <c r="DN20" s="155"/>
      <c r="DO20" s="155"/>
      <c r="DP20" s="155"/>
      <c r="DQ20" s="155"/>
      <c r="DR20" s="155"/>
      <c r="DS20" s="155"/>
      <c r="DT20" s="155"/>
      <c r="DU20" s="155"/>
      <c r="DV20" s="155"/>
      <c r="DW20" s="155"/>
      <c r="DX20" s="155"/>
      <c r="DY20" s="155"/>
      <c r="DZ20" s="155"/>
      <c r="EA20" s="155"/>
      <c r="EB20" s="155"/>
      <c r="EC20" s="155"/>
      <c r="ED20" s="155"/>
      <c r="EE20" s="155"/>
      <c r="EF20" s="155"/>
      <c r="EG20" s="155"/>
      <c r="EH20" s="155"/>
      <c r="EI20" s="155"/>
      <c r="EJ20" s="155"/>
      <c r="EK20" s="155"/>
      <c r="EL20" s="155"/>
      <c r="EM20" s="155"/>
      <c r="EN20" s="155"/>
      <c r="EO20" s="155"/>
      <c r="EP20" s="155"/>
      <c r="EQ20" s="155"/>
      <c r="ER20" s="155"/>
      <c r="ES20" s="155"/>
      <c r="ET20" s="155"/>
      <c r="EU20" s="155"/>
      <c r="EV20" s="155"/>
      <c r="EW20" s="155"/>
      <c r="EX20" s="155"/>
      <c r="EY20" s="155"/>
      <c r="EZ20" s="155"/>
      <c r="FA20" s="155"/>
      <c r="FB20" s="155"/>
      <c r="FC20" s="155"/>
      <c r="FD20" s="155"/>
      <c r="FE20" s="155"/>
      <c r="FF20" s="155"/>
      <c r="FG20" s="155"/>
      <c r="FH20" s="155"/>
      <c r="FI20" s="155"/>
      <c r="FJ20" s="155"/>
      <c r="FK20" s="155"/>
      <c r="FL20" s="155"/>
      <c r="FM20" s="155"/>
      <c r="FN20" s="155"/>
      <c r="FO20" s="155"/>
      <c r="FP20" s="155"/>
      <c r="FQ20" s="155"/>
      <c r="FR20" s="155"/>
      <c r="FS20" s="155"/>
      <c r="FT20" s="155"/>
      <c r="FU20" s="155"/>
      <c r="FV20" s="155"/>
      <c r="FW20" s="155"/>
      <c r="FX20" s="155"/>
      <c r="FY20" s="155"/>
      <c r="FZ20" s="155"/>
      <c r="GA20" s="155"/>
      <c r="GB20" s="155"/>
      <c r="GC20" s="155"/>
      <c r="GD20" s="155"/>
      <c r="GE20" s="155"/>
      <c r="GF20" s="155"/>
      <c r="GG20" s="155"/>
      <c r="GH20" s="155"/>
      <c r="GI20" s="155"/>
      <c r="GJ20" s="155"/>
      <c r="GK20" s="155"/>
      <c r="GL20" s="155"/>
      <c r="GM20" s="155"/>
      <c r="GN20" s="155"/>
      <c r="GO20" s="155"/>
      <c r="GP20" s="155"/>
      <c r="GQ20" s="155"/>
      <c r="GR20" s="155"/>
      <c r="GS20" s="155"/>
      <c r="GT20" s="155"/>
      <c r="GU20" s="155"/>
      <c r="GV20" s="155"/>
      <c r="GW20" s="155"/>
      <c r="GX20" s="155"/>
      <c r="GY20" s="155"/>
      <c r="GZ20" s="155"/>
      <c r="HA20" s="155"/>
      <c r="HB20" s="155"/>
      <c r="HC20" s="155"/>
      <c r="HD20" s="155"/>
      <c r="HE20" s="155"/>
      <c r="HF20" s="155"/>
      <c r="HG20" s="155"/>
      <c r="HH20" s="155"/>
      <c r="HI20" s="155"/>
      <c r="HJ20" s="155"/>
      <c r="HK20" s="155"/>
      <c r="HL20" s="155"/>
      <c r="HM20" s="155"/>
      <c r="HN20" s="155"/>
      <c r="HO20" s="155"/>
      <c r="HP20" s="155"/>
      <c r="HQ20" s="155"/>
      <c r="HR20" s="155"/>
      <c r="HS20" s="155"/>
      <c r="HT20" s="155"/>
      <c r="HU20" s="155"/>
      <c r="HV20" s="155"/>
      <c r="HW20" s="155"/>
      <c r="HX20" s="155"/>
      <c r="HY20" s="155"/>
      <c r="HZ20" s="155"/>
      <c r="IA20" s="155"/>
      <c r="IB20" s="155"/>
      <c r="IC20" s="155"/>
      <c r="ID20" s="155"/>
      <c r="IE20" s="155"/>
      <c r="IF20" s="155"/>
      <c r="IG20" s="155"/>
      <c r="IH20" s="155"/>
      <c r="II20" s="155"/>
      <c r="IJ20" s="155"/>
      <c r="IK20" s="155"/>
      <c r="IL20" s="155"/>
      <c r="IM20" s="155"/>
      <c r="IN20" s="155"/>
      <c r="IO20" s="155"/>
      <c r="IP20" s="155"/>
      <c r="IQ20" s="155"/>
      <c r="IR20" s="155"/>
      <c r="IS20" s="155"/>
      <c r="IT20" s="155"/>
      <c r="IU20" s="155"/>
      <c r="IV20" s="155"/>
    </row>
    <row r="21" spans="1:256" ht="18.75" customHeight="1" x14ac:dyDescent="0.2">
      <c r="A21" s="156">
        <v>4</v>
      </c>
      <c r="B21" s="157" t="str">
        <f>'19_BKatbalstsiena'!D1</f>
        <v>19.</v>
      </c>
      <c r="C21" s="284" t="str">
        <f>'19_BKatbalstsiena'!A2</f>
        <v>Monolīta dzelzsbetona atbalstsiena</v>
      </c>
      <c r="D21" s="285"/>
      <c r="E21" s="158">
        <f>'19_BKatbalstsiena'!Q82</f>
        <v>0</v>
      </c>
      <c r="F21" s="158">
        <f>'19_BKatbalstsiena'!N82</f>
        <v>0</v>
      </c>
      <c r="G21" s="158">
        <f>'19_BKatbalstsiena'!O82</f>
        <v>0</v>
      </c>
      <c r="H21" s="158">
        <f>'19_BKatbalstsiena'!P82</f>
        <v>0</v>
      </c>
      <c r="I21" s="158">
        <f>'19_BKatbalstsiena'!M82</f>
        <v>0</v>
      </c>
      <c r="J21" s="154"/>
      <c r="K21" s="154"/>
      <c r="L21" s="159"/>
      <c r="M21" s="154"/>
      <c r="N21" s="150"/>
      <c r="O21" s="150"/>
      <c r="P21" s="148"/>
      <c r="Q21" s="148"/>
      <c r="R21" s="148"/>
      <c r="S21" s="148"/>
      <c r="T21" s="148"/>
      <c r="U21" s="148"/>
      <c r="V21" s="148"/>
      <c r="W21" s="148"/>
      <c r="X21" s="148"/>
      <c r="Y21" s="148"/>
      <c r="Z21" s="148"/>
      <c r="AA21" s="148"/>
      <c r="AB21" s="148"/>
      <c r="AC21" s="148"/>
      <c r="AD21" s="148"/>
      <c r="AE21" s="148"/>
      <c r="AF21" s="155"/>
      <c r="AG21" s="155"/>
      <c r="AH21" s="155"/>
      <c r="AI21" s="155"/>
      <c r="AJ21" s="155"/>
      <c r="AK21" s="155"/>
      <c r="AL21" s="155"/>
      <c r="AM21" s="155"/>
      <c r="AN21" s="155"/>
      <c r="AO21" s="155"/>
      <c r="AP21" s="155"/>
      <c r="AQ21" s="155"/>
      <c r="AR21" s="155"/>
      <c r="AS21" s="155"/>
      <c r="AT21" s="155"/>
      <c r="AU21" s="155"/>
      <c r="AV21" s="155"/>
      <c r="AW21" s="155"/>
      <c r="AX21" s="155"/>
      <c r="AY21" s="155"/>
      <c r="AZ21" s="155"/>
      <c r="BA21" s="155"/>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c r="CE21" s="155"/>
      <c r="CF21" s="155"/>
      <c r="CG21" s="155"/>
      <c r="CH21" s="155"/>
      <c r="CI21" s="155"/>
      <c r="CJ21" s="155"/>
      <c r="CK21" s="155"/>
      <c r="CL21" s="155"/>
      <c r="CM21" s="155"/>
      <c r="CN21" s="155"/>
      <c r="CO21" s="155"/>
      <c r="CP21" s="155"/>
      <c r="CQ21" s="155"/>
      <c r="CR21" s="155"/>
      <c r="CS21" s="155"/>
      <c r="CT21" s="155"/>
      <c r="CU21" s="155"/>
      <c r="CV21" s="155"/>
      <c r="CW21" s="155"/>
      <c r="CX21" s="155"/>
      <c r="CY21" s="155"/>
      <c r="CZ21" s="155"/>
      <c r="DA21" s="155"/>
      <c r="DB21" s="155"/>
      <c r="DC21" s="155"/>
      <c r="DD21" s="155"/>
      <c r="DE21" s="155"/>
      <c r="DF21" s="155"/>
      <c r="DG21" s="155"/>
      <c r="DH21" s="155"/>
      <c r="DI21" s="155"/>
      <c r="DJ21" s="155"/>
      <c r="DK21" s="155"/>
      <c r="DL21" s="155"/>
      <c r="DM21" s="155"/>
      <c r="DN21" s="155"/>
      <c r="DO21" s="155"/>
      <c r="DP21" s="155"/>
      <c r="DQ21" s="155"/>
      <c r="DR21" s="155"/>
      <c r="DS21" s="155"/>
      <c r="DT21" s="155"/>
      <c r="DU21" s="155"/>
      <c r="DV21" s="155"/>
      <c r="DW21" s="155"/>
      <c r="DX21" s="155"/>
      <c r="DY21" s="155"/>
      <c r="DZ21" s="155"/>
      <c r="EA21" s="155"/>
      <c r="EB21" s="155"/>
      <c r="EC21" s="155"/>
      <c r="ED21" s="155"/>
      <c r="EE21" s="155"/>
      <c r="EF21" s="155"/>
      <c r="EG21" s="155"/>
      <c r="EH21" s="155"/>
      <c r="EI21" s="155"/>
      <c r="EJ21" s="155"/>
      <c r="EK21" s="155"/>
      <c r="EL21" s="155"/>
      <c r="EM21" s="155"/>
      <c r="EN21" s="155"/>
      <c r="EO21" s="155"/>
      <c r="EP21" s="155"/>
      <c r="EQ21" s="155"/>
      <c r="ER21" s="155"/>
      <c r="ES21" s="155"/>
      <c r="ET21" s="155"/>
      <c r="EU21" s="155"/>
      <c r="EV21" s="155"/>
      <c r="EW21" s="155"/>
      <c r="EX21" s="155"/>
      <c r="EY21" s="155"/>
      <c r="EZ21" s="155"/>
      <c r="FA21" s="155"/>
      <c r="FB21" s="155"/>
      <c r="FC21" s="155"/>
      <c r="FD21" s="155"/>
      <c r="FE21" s="155"/>
      <c r="FF21" s="155"/>
      <c r="FG21" s="155"/>
      <c r="FH21" s="155"/>
      <c r="FI21" s="155"/>
      <c r="FJ21" s="155"/>
      <c r="FK21" s="155"/>
      <c r="FL21" s="155"/>
      <c r="FM21" s="155"/>
      <c r="FN21" s="155"/>
      <c r="FO21" s="155"/>
      <c r="FP21" s="155"/>
      <c r="FQ21" s="155"/>
      <c r="FR21" s="155"/>
      <c r="FS21" s="155"/>
      <c r="FT21" s="155"/>
      <c r="FU21" s="155"/>
      <c r="FV21" s="155"/>
      <c r="FW21" s="155"/>
      <c r="FX21" s="155"/>
      <c r="FY21" s="155"/>
      <c r="FZ21" s="155"/>
      <c r="GA21" s="155"/>
      <c r="GB21" s="155"/>
      <c r="GC21" s="155"/>
      <c r="GD21" s="155"/>
      <c r="GE21" s="155"/>
      <c r="GF21" s="155"/>
      <c r="GG21" s="155"/>
      <c r="GH21" s="155"/>
      <c r="GI21" s="155"/>
      <c r="GJ21" s="155"/>
      <c r="GK21" s="155"/>
      <c r="GL21" s="155"/>
      <c r="GM21" s="155"/>
      <c r="GN21" s="155"/>
      <c r="GO21" s="155"/>
      <c r="GP21" s="155"/>
      <c r="GQ21" s="155"/>
      <c r="GR21" s="155"/>
      <c r="GS21" s="155"/>
      <c r="GT21" s="155"/>
      <c r="GU21" s="155"/>
      <c r="GV21" s="155"/>
      <c r="GW21" s="155"/>
      <c r="GX21" s="155"/>
      <c r="GY21" s="155"/>
      <c r="GZ21" s="155"/>
      <c r="HA21" s="155"/>
      <c r="HB21" s="155"/>
      <c r="HC21" s="155"/>
      <c r="HD21" s="155"/>
      <c r="HE21" s="155"/>
      <c r="HF21" s="155"/>
      <c r="HG21" s="155"/>
      <c r="HH21" s="155"/>
      <c r="HI21" s="155"/>
      <c r="HJ21" s="155"/>
      <c r="HK21" s="155"/>
      <c r="HL21" s="155"/>
      <c r="HM21" s="155"/>
      <c r="HN21" s="155"/>
      <c r="HO21" s="155"/>
      <c r="HP21" s="155"/>
      <c r="HQ21" s="155"/>
      <c r="HR21" s="155"/>
      <c r="HS21" s="155"/>
      <c r="HT21" s="155"/>
      <c r="HU21" s="155"/>
      <c r="HV21" s="155"/>
      <c r="HW21" s="155"/>
      <c r="HX21" s="155"/>
      <c r="HY21" s="155"/>
      <c r="HZ21" s="155"/>
      <c r="IA21" s="155"/>
      <c r="IB21" s="155"/>
      <c r="IC21" s="155"/>
      <c r="ID21" s="155"/>
      <c r="IE21" s="155"/>
      <c r="IF21" s="155"/>
      <c r="IG21" s="155"/>
      <c r="IH21" s="155"/>
      <c r="II21" s="155"/>
      <c r="IJ21" s="155"/>
      <c r="IK21" s="155"/>
      <c r="IL21" s="155"/>
      <c r="IM21" s="155"/>
      <c r="IN21" s="155"/>
      <c r="IO21" s="155"/>
      <c r="IP21" s="155"/>
      <c r="IQ21" s="155"/>
      <c r="IR21" s="155"/>
      <c r="IS21" s="155"/>
      <c r="IT21" s="155"/>
      <c r="IU21" s="155"/>
      <c r="IV21" s="155"/>
    </row>
    <row r="22" spans="1:256" ht="28.5" customHeight="1" x14ac:dyDescent="0.2">
      <c r="A22" s="156">
        <v>5</v>
      </c>
      <c r="B22" s="157" t="str">
        <f>'20_Ceļi BRa'!D1</f>
        <v>20.</v>
      </c>
      <c r="C22" s="284" t="str">
        <f>'20_Ceļi BRa'!A2</f>
        <v>Ceļu daļa (Brauktuve) Tramvaju tilts un Kaiju ielas, Rīgas ielas un  Jaunās ostmalas krustojums. 2.KĀRTA</v>
      </c>
      <c r="D22" s="285"/>
      <c r="E22" s="158">
        <f>'20_Ceļi BRa'!Q76</f>
        <v>0</v>
      </c>
      <c r="F22" s="158">
        <f>'20_Ceļi BRa'!N76</f>
        <v>0</v>
      </c>
      <c r="G22" s="158">
        <f>'20_Ceļi BRa'!O76</f>
        <v>0</v>
      </c>
      <c r="H22" s="158">
        <f>'20_Ceļi BRa'!P76</f>
        <v>0</v>
      </c>
      <c r="I22" s="158">
        <f>'20_Ceļi BRa'!M76</f>
        <v>0</v>
      </c>
      <c r="J22" s="154"/>
      <c r="K22" s="154"/>
      <c r="L22" s="159"/>
      <c r="M22" s="154"/>
      <c r="N22" s="150"/>
      <c r="O22" s="150"/>
      <c r="P22" s="148"/>
      <c r="Q22" s="148"/>
      <c r="R22" s="148"/>
      <c r="S22" s="148"/>
      <c r="T22" s="148"/>
      <c r="U22" s="148"/>
      <c r="V22" s="148"/>
      <c r="W22" s="148"/>
      <c r="X22" s="148"/>
      <c r="Y22" s="148"/>
      <c r="Z22" s="148"/>
      <c r="AA22" s="148"/>
      <c r="AB22" s="148"/>
      <c r="AC22" s="148"/>
      <c r="AD22" s="148"/>
      <c r="AE22" s="148"/>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c r="GY22" s="155"/>
      <c r="GZ22" s="155"/>
      <c r="HA22" s="155"/>
      <c r="HB22" s="155"/>
      <c r="HC22" s="155"/>
      <c r="HD22" s="155"/>
      <c r="HE22" s="155"/>
      <c r="HF22" s="155"/>
      <c r="HG22" s="155"/>
      <c r="HH22" s="155"/>
      <c r="HI22" s="155"/>
      <c r="HJ22" s="155"/>
      <c r="HK22" s="155"/>
      <c r="HL22" s="155"/>
      <c r="HM22" s="155"/>
      <c r="HN22" s="155"/>
      <c r="HO22" s="155"/>
      <c r="HP22" s="155"/>
      <c r="HQ22" s="155"/>
      <c r="HR22" s="155"/>
      <c r="HS22" s="155"/>
      <c r="HT22" s="155"/>
      <c r="HU22" s="155"/>
      <c r="HV22" s="155"/>
      <c r="HW22" s="155"/>
      <c r="HX22" s="155"/>
      <c r="HY22" s="155"/>
      <c r="HZ22" s="155"/>
      <c r="IA22" s="155"/>
      <c r="IB22" s="155"/>
      <c r="IC22" s="155"/>
      <c r="ID22" s="155"/>
      <c r="IE22" s="155"/>
      <c r="IF22" s="155"/>
      <c r="IG22" s="155"/>
      <c r="IH22" s="155"/>
      <c r="II22" s="155"/>
      <c r="IJ22" s="155"/>
      <c r="IK22" s="155"/>
      <c r="IL22" s="155"/>
      <c r="IM22" s="155"/>
      <c r="IN22" s="155"/>
      <c r="IO22" s="155"/>
      <c r="IP22" s="155"/>
      <c r="IQ22" s="155"/>
      <c r="IR22" s="155"/>
      <c r="IS22" s="155"/>
      <c r="IT22" s="155"/>
      <c r="IU22" s="155"/>
      <c r="IV22" s="155"/>
    </row>
    <row r="23" spans="1:256" ht="42.75" customHeight="1" x14ac:dyDescent="0.2">
      <c r="A23" s="156">
        <v>6</v>
      </c>
      <c r="B23" s="157" t="str">
        <f>'21_Ietve'!D1</f>
        <v>21.</v>
      </c>
      <c r="C23" s="284" t="str">
        <f>'21_Ietve'!A2</f>
        <v xml:space="preserve"> Ceļu daļa - ietves Kaiju ielas, Rīgas ielas un  Jaunās ostmalas krustojumos. Teritorijas sadaļa (labiekārtojums). 2.KĀRTA</v>
      </c>
      <c r="D23" s="285"/>
      <c r="E23" s="158">
        <f>'21_Ietve'!Q36</f>
        <v>0</v>
      </c>
      <c r="F23" s="158">
        <f>'21_Ietve'!N36</f>
        <v>0</v>
      </c>
      <c r="G23" s="158">
        <f>'21_Ietve'!O36</f>
        <v>0</v>
      </c>
      <c r="H23" s="158">
        <f>'21_Ietve'!P36</f>
        <v>0</v>
      </c>
      <c r="I23" s="158">
        <f>'21_Ietve'!M36</f>
        <v>0</v>
      </c>
      <c r="J23" s="154"/>
      <c r="K23" s="154"/>
      <c r="L23" s="159"/>
      <c r="M23" s="154"/>
      <c r="N23" s="150"/>
      <c r="O23" s="150"/>
      <c r="P23" s="148"/>
      <c r="Q23" s="148"/>
      <c r="R23" s="148"/>
      <c r="S23" s="148"/>
      <c r="T23" s="148"/>
      <c r="U23" s="148"/>
      <c r="V23" s="148"/>
      <c r="W23" s="148"/>
      <c r="X23" s="148"/>
      <c r="Y23" s="148"/>
      <c r="Z23" s="148"/>
      <c r="AA23" s="148"/>
      <c r="AB23" s="148"/>
      <c r="AC23" s="148"/>
      <c r="AD23" s="148"/>
      <c r="AE23" s="148"/>
      <c r="AF23" s="155"/>
      <c r="AG23" s="155"/>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c r="CF23" s="155"/>
      <c r="CG23" s="155"/>
      <c r="CH23" s="155"/>
      <c r="CI23" s="155"/>
      <c r="CJ23" s="155"/>
      <c r="CK23" s="155"/>
      <c r="CL23" s="155"/>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55"/>
      <c r="DI23" s="155"/>
      <c r="DJ23" s="155"/>
      <c r="DK23" s="155"/>
      <c r="DL23" s="155"/>
      <c r="DM23" s="155"/>
      <c r="DN23" s="155"/>
      <c r="DO23" s="155"/>
      <c r="DP23" s="155"/>
      <c r="DQ23" s="155"/>
      <c r="DR23" s="155"/>
      <c r="DS23" s="155"/>
      <c r="DT23" s="155"/>
      <c r="DU23" s="155"/>
      <c r="DV23" s="155"/>
      <c r="DW23" s="155"/>
      <c r="DX23" s="155"/>
      <c r="DY23" s="155"/>
      <c r="DZ23" s="155"/>
      <c r="EA23" s="155"/>
      <c r="EB23" s="155"/>
      <c r="EC23" s="155"/>
      <c r="ED23" s="155"/>
      <c r="EE23" s="155"/>
      <c r="EF23" s="155"/>
      <c r="EG23" s="155"/>
      <c r="EH23" s="155"/>
      <c r="EI23" s="155"/>
      <c r="EJ23" s="155"/>
      <c r="EK23" s="155"/>
      <c r="EL23" s="155"/>
      <c r="EM23" s="155"/>
      <c r="EN23" s="155"/>
      <c r="EO23" s="155"/>
      <c r="EP23" s="155"/>
      <c r="EQ23" s="155"/>
      <c r="ER23" s="155"/>
      <c r="ES23" s="155"/>
      <c r="ET23" s="155"/>
      <c r="EU23" s="155"/>
      <c r="EV23" s="155"/>
      <c r="EW23" s="155"/>
      <c r="EX23" s="155"/>
      <c r="EY23" s="155"/>
      <c r="EZ23" s="155"/>
      <c r="FA23" s="155"/>
      <c r="FB23" s="155"/>
      <c r="FC23" s="155"/>
      <c r="FD23" s="155"/>
      <c r="FE23" s="155"/>
      <c r="FF23" s="155"/>
      <c r="FG23" s="155"/>
      <c r="FH23" s="155"/>
      <c r="FI23" s="155"/>
      <c r="FJ23" s="155"/>
      <c r="FK23" s="155"/>
      <c r="FL23" s="155"/>
      <c r="FM23" s="155"/>
      <c r="FN23" s="155"/>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5"/>
      <c r="GL23" s="155"/>
      <c r="GM23" s="155"/>
      <c r="GN23" s="155"/>
      <c r="GO23" s="155"/>
      <c r="GP23" s="155"/>
      <c r="GQ23" s="155"/>
      <c r="GR23" s="155"/>
      <c r="GS23" s="155"/>
      <c r="GT23" s="155"/>
      <c r="GU23" s="155"/>
      <c r="GV23" s="155"/>
      <c r="GW23" s="155"/>
      <c r="GX23" s="155"/>
      <c r="GY23" s="155"/>
      <c r="GZ23" s="155"/>
      <c r="HA23" s="155"/>
      <c r="HB23" s="155"/>
      <c r="HC23" s="155"/>
      <c r="HD23" s="155"/>
      <c r="HE23" s="155"/>
      <c r="HF23" s="155"/>
      <c r="HG23" s="155"/>
      <c r="HH23" s="155"/>
      <c r="HI23" s="155"/>
      <c r="HJ23" s="155"/>
      <c r="HK23" s="155"/>
      <c r="HL23" s="155"/>
      <c r="HM23" s="155"/>
      <c r="HN23" s="155"/>
      <c r="HO23" s="155"/>
      <c r="HP23" s="155"/>
      <c r="HQ23" s="155"/>
      <c r="HR23" s="155"/>
      <c r="HS23" s="155"/>
      <c r="HT23" s="155"/>
      <c r="HU23" s="155"/>
      <c r="HV23" s="155"/>
      <c r="HW23" s="155"/>
      <c r="HX23" s="155"/>
      <c r="HY23" s="155"/>
      <c r="HZ23" s="155"/>
      <c r="IA23" s="155"/>
      <c r="IB23" s="155"/>
      <c r="IC23" s="155"/>
      <c r="ID23" s="155"/>
      <c r="IE23" s="155"/>
      <c r="IF23" s="155"/>
      <c r="IG23" s="155"/>
      <c r="IH23" s="155"/>
      <c r="II23" s="155"/>
      <c r="IJ23" s="155"/>
      <c r="IK23" s="155"/>
      <c r="IL23" s="155"/>
      <c r="IM23" s="155"/>
      <c r="IN23" s="155"/>
      <c r="IO23" s="155"/>
      <c r="IP23" s="155"/>
      <c r="IQ23" s="155"/>
      <c r="IR23" s="155"/>
      <c r="IS23" s="155"/>
      <c r="IT23" s="155"/>
      <c r="IU23" s="155"/>
      <c r="IV23" s="155"/>
    </row>
    <row r="24" spans="1:256" ht="19.5" customHeight="1" x14ac:dyDescent="0.2">
      <c r="A24" s="156">
        <v>7</v>
      </c>
      <c r="B24" s="157" t="str">
        <f>'22_ELKa'!D1</f>
        <v>22.</v>
      </c>
      <c r="C24" s="284" t="str">
        <f>'22_ELKa'!A2</f>
        <v>Elektroapgāde. Ārējais apgaismojums. 2.KĀRTA</v>
      </c>
      <c r="D24" s="285"/>
      <c r="E24" s="158">
        <f>'22_ELKa'!Q78</f>
        <v>0</v>
      </c>
      <c r="F24" s="158">
        <f>'22_ELKa'!N78</f>
        <v>0</v>
      </c>
      <c r="G24" s="158">
        <f>'22_ELKa'!O78</f>
        <v>0</v>
      </c>
      <c r="H24" s="158">
        <f>'22_ELKa'!P78</f>
        <v>0</v>
      </c>
      <c r="I24" s="158">
        <f>'22_ELKa'!M78</f>
        <v>0</v>
      </c>
      <c r="J24" s="154"/>
      <c r="K24" s="154"/>
      <c r="L24" s="159"/>
      <c r="M24" s="154"/>
      <c r="N24" s="150"/>
      <c r="O24" s="150"/>
      <c r="P24" s="148"/>
      <c r="Q24" s="148"/>
      <c r="R24" s="148"/>
      <c r="S24" s="148"/>
      <c r="T24" s="148"/>
      <c r="U24" s="148"/>
      <c r="V24" s="148"/>
      <c r="W24" s="148"/>
      <c r="X24" s="148"/>
      <c r="Y24" s="148"/>
      <c r="Z24" s="148"/>
      <c r="AA24" s="148"/>
      <c r="AB24" s="148"/>
      <c r="AC24" s="148"/>
      <c r="AD24" s="148"/>
      <c r="AE24" s="148"/>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5"/>
      <c r="CH24" s="155"/>
      <c r="CI24" s="155"/>
      <c r="CJ24" s="155"/>
      <c r="CK24" s="155"/>
      <c r="CL24" s="155"/>
      <c r="CM24" s="155"/>
      <c r="CN24" s="155"/>
      <c r="CO24" s="155"/>
      <c r="CP24" s="155"/>
      <c r="CQ24" s="155"/>
      <c r="CR24" s="155"/>
      <c r="CS24" s="155"/>
      <c r="CT24" s="155"/>
      <c r="CU24" s="155"/>
      <c r="CV24" s="155"/>
      <c r="CW24" s="155"/>
      <c r="CX24" s="155"/>
      <c r="CY24" s="155"/>
      <c r="CZ24" s="155"/>
      <c r="DA24" s="155"/>
      <c r="DB24" s="155"/>
      <c r="DC24" s="155"/>
      <c r="DD24" s="155"/>
      <c r="DE24" s="155"/>
      <c r="DF24" s="155"/>
      <c r="DG24" s="155"/>
      <c r="DH24" s="155"/>
      <c r="DI24" s="155"/>
      <c r="DJ24" s="155"/>
      <c r="DK24" s="155"/>
      <c r="DL24" s="155"/>
      <c r="DM24" s="155"/>
      <c r="DN24" s="155"/>
      <c r="DO24" s="155"/>
      <c r="DP24" s="155"/>
      <c r="DQ24" s="155"/>
      <c r="DR24" s="155"/>
      <c r="DS24" s="155"/>
      <c r="DT24" s="155"/>
      <c r="DU24" s="155"/>
      <c r="DV24" s="155"/>
      <c r="DW24" s="155"/>
      <c r="DX24" s="155"/>
      <c r="DY24" s="155"/>
      <c r="DZ24" s="155"/>
      <c r="EA24" s="155"/>
      <c r="EB24" s="155"/>
      <c r="EC24" s="155"/>
      <c r="ED24" s="155"/>
      <c r="EE24" s="155"/>
      <c r="EF24" s="155"/>
      <c r="EG24" s="155"/>
      <c r="EH24" s="155"/>
      <c r="EI24" s="155"/>
      <c r="EJ24" s="155"/>
      <c r="EK24" s="155"/>
      <c r="EL24" s="155"/>
      <c r="EM24" s="155"/>
      <c r="EN24" s="155"/>
      <c r="EO24" s="155"/>
      <c r="EP24" s="155"/>
      <c r="EQ24" s="155"/>
      <c r="ER24" s="155"/>
      <c r="ES24" s="155"/>
      <c r="ET24" s="155"/>
      <c r="EU24" s="155"/>
      <c r="EV24" s="155"/>
      <c r="EW24" s="155"/>
      <c r="EX24" s="155"/>
      <c r="EY24" s="155"/>
      <c r="EZ24" s="155"/>
      <c r="FA24" s="155"/>
      <c r="FB24" s="155"/>
      <c r="FC24" s="155"/>
      <c r="FD24" s="155"/>
      <c r="FE24" s="155"/>
      <c r="FF24" s="155"/>
      <c r="FG24" s="155"/>
      <c r="FH24" s="155"/>
      <c r="FI24" s="155"/>
      <c r="FJ24" s="155"/>
      <c r="FK24" s="155"/>
      <c r="FL24" s="155"/>
      <c r="FM24" s="155"/>
      <c r="FN24" s="155"/>
      <c r="FO24" s="155"/>
      <c r="FP24" s="155"/>
      <c r="FQ24" s="155"/>
      <c r="FR24" s="155"/>
      <c r="FS24" s="155"/>
      <c r="FT24" s="155"/>
      <c r="FU24" s="155"/>
      <c r="FV24" s="155"/>
      <c r="FW24" s="155"/>
      <c r="FX24" s="155"/>
      <c r="FY24" s="155"/>
      <c r="FZ24" s="155"/>
      <c r="GA24" s="155"/>
      <c r="GB24" s="155"/>
      <c r="GC24" s="155"/>
      <c r="GD24" s="155"/>
      <c r="GE24" s="155"/>
      <c r="GF24" s="155"/>
      <c r="GG24" s="155"/>
      <c r="GH24" s="155"/>
      <c r="GI24" s="155"/>
      <c r="GJ24" s="155"/>
      <c r="GK24" s="155"/>
      <c r="GL24" s="155"/>
      <c r="GM24" s="155"/>
      <c r="GN24" s="155"/>
      <c r="GO24" s="155"/>
      <c r="GP24" s="155"/>
      <c r="GQ24" s="155"/>
      <c r="GR24" s="155"/>
      <c r="GS24" s="155"/>
      <c r="GT24" s="155"/>
      <c r="GU24" s="155"/>
      <c r="GV24" s="155"/>
      <c r="GW24" s="155"/>
      <c r="GX24" s="155"/>
      <c r="GY24" s="155"/>
      <c r="GZ24" s="155"/>
      <c r="HA24" s="155"/>
      <c r="HB24" s="155"/>
      <c r="HC24" s="155"/>
      <c r="HD24" s="155"/>
      <c r="HE24" s="155"/>
      <c r="HF24" s="155"/>
      <c r="HG24" s="155"/>
      <c r="HH24" s="155"/>
      <c r="HI24" s="155"/>
      <c r="HJ24" s="155"/>
      <c r="HK24" s="155"/>
      <c r="HL24" s="155"/>
      <c r="HM24" s="155"/>
      <c r="HN24" s="155"/>
      <c r="HO24" s="155"/>
      <c r="HP24" s="155"/>
      <c r="HQ24" s="155"/>
      <c r="HR24" s="155"/>
      <c r="HS24" s="155"/>
      <c r="HT24" s="155"/>
      <c r="HU24" s="155"/>
      <c r="HV24" s="155"/>
      <c r="HW24" s="155"/>
      <c r="HX24" s="155"/>
      <c r="HY24" s="155"/>
      <c r="HZ24" s="155"/>
      <c r="IA24" s="155"/>
      <c r="IB24" s="155"/>
      <c r="IC24" s="155"/>
      <c r="ID24" s="155"/>
      <c r="IE24" s="155"/>
      <c r="IF24" s="155"/>
      <c r="IG24" s="155"/>
      <c r="IH24" s="155"/>
      <c r="II24" s="155"/>
      <c r="IJ24" s="155"/>
      <c r="IK24" s="155"/>
      <c r="IL24" s="155"/>
      <c r="IM24" s="155"/>
      <c r="IN24" s="155"/>
      <c r="IO24" s="155"/>
      <c r="IP24" s="155"/>
      <c r="IQ24" s="155"/>
      <c r="IR24" s="155"/>
      <c r="IS24" s="155"/>
      <c r="IT24" s="155"/>
      <c r="IU24" s="155"/>
      <c r="IV24" s="155"/>
    </row>
    <row r="25" spans="1:256" ht="18.75" customHeight="1" x14ac:dyDescent="0.2">
      <c r="A25" s="156">
        <v>8</v>
      </c>
      <c r="B25" s="157" t="str">
        <f>'23_ESTLattelecom'!D1</f>
        <v>23.</v>
      </c>
      <c r="C25" s="284" t="str">
        <f>'23_ESTLattelecom'!A2</f>
        <v>Kabeļu kanalizācija  SIA "Lattelecom". 2.KĀRTA</v>
      </c>
      <c r="D25" s="285"/>
      <c r="E25" s="158">
        <f>'23_ESTLattelecom'!Q32</f>
        <v>0</v>
      </c>
      <c r="F25" s="158">
        <f>'23_ESTLattelecom'!N32</f>
        <v>0</v>
      </c>
      <c r="G25" s="158">
        <f>'23_ESTLattelecom'!O32</f>
        <v>0</v>
      </c>
      <c r="H25" s="158">
        <f>'23_ESTLattelecom'!P32</f>
        <v>0</v>
      </c>
      <c r="I25" s="158">
        <f>'23_ESTLattelecom'!M32</f>
        <v>0</v>
      </c>
      <c r="J25" s="154"/>
      <c r="K25" s="154"/>
      <c r="L25" s="159"/>
      <c r="M25" s="154"/>
      <c r="N25" s="150"/>
      <c r="O25" s="150"/>
      <c r="P25" s="148"/>
      <c r="Q25" s="148"/>
      <c r="R25" s="148"/>
      <c r="S25" s="148"/>
      <c r="T25" s="148"/>
      <c r="U25" s="148"/>
      <c r="V25" s="148"/>
      <c r="W25" s="148"/>
      <c r="X25" s="148"/>
      <c r="Y25" s="148"/>
      <c r="Z25" s="148"/>
      <c r="AA25" s="148"/>
      <c r="AB25" s="148"/>
      <c r="AC25" s="148"/>
      <c r="AD25" s="148"/>
      <c r="AE25" s="148"/>
      <c r="AF25" s="155"/>
      <c r="AG25" s="15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155"/>
      <c r="EC25" s="155"/>
      <c r="ED25" s="155"/>
      <c r="EE25" s="155"/>
      <c r="EF25" s="155"/>
      <c r="EG25" s="155"/>
      <c r="EH25" s="155"/>
      <c r="EI25" s="155"/>
      <c r="EJ25" s="155"/>
      <c r="EK25" s="155"/>
      <c r="EL25" s="155"/>
      <c r="EM25" s="155"/>
      <c r="EN25" s="155"/>
      <c r="EO25" s="155"/>
      <c r="EP25" s="155"/>
      <c r="EQ25" s="155"/>
      <c r="ER25" s="155"/>
      <c r="ES25" s="155"/>
      <c r="ET25" s="155"/>
      <c r="EU25" s="155"/>
      <c r="EV25" s="155"/>
      <c r="EW25" s="155"/>
      <c r="EX25" s="155"/>
      <c r="EY25" s="155"/>
      <c r="EZ25" s="155"/>
      <c r="FA25" s="155"/>
      <c r="FB25" s="155"/>
      <c r="FC25" s="155"/>
      <c r="FD25" s="155"/>
      <c r="FE25" s="155"/>
      <c r="FF25" s="155"/>
      <c r="FG25" s="155"/>
      <c r="FH25" s="155"/>
      <c r="FI25" s="155"/>
      <c r="FJ25" s="155"/>
      <c r="FK25" s="155"/>
      <c r="FL25" s="155"/>
      <c r="FM25" s="155"/>
      <c r="FN25" s="155"/>
      <c r="FO25" s="155"/>
      <c r="FP25" s="155"/>
      <c r="FQ25" s="155"/>
      <c r="FR25" s="155"/>
      <c r="FS25" s="155"/>
      <c r="FT25" s="155"/>
      <c r="FU25" s="155"/>
      <c r="FV25" s="155"/>
      <c r="FW25" s="155"/>
      <c r="FX25" s="155"/>
      <c r="FY25" s="155"/>
      <c r="FZ25" s="155"/>
      <c r="GA25" s="155"/>
      <c r="GB25" s="155"/>
      <c r="GC25" s="155"/>
      <c r="GD25" s="155"/>
      <c r="GE25" s="155"/>
      <c r="GF25" s="155"/>
      <c r="GG25" s="155"/>
      <c r="GH25" s="155"/>
      <c r="GI25" s="155"/>
      <c r="GJ25" s="155"/>
      <c r="GK25" s="155"/>
      <c r="GL25" s="155"/>
      <c r="GM25" s="155"/>
      <c r="GN25" s="155"/>
      <c r="GO25" s="155"/>
      <c r="GP25" s="155"/>
      <c r="GQ25" s="155"/>
      <c r="GR25" s="155"/>
      <c r="GS25" s="155"/>
      <c r="GT25" s="155"/>
      <c r="GU25" s="155"/>
      <c r="GV25" s="155"/>
      <c r="GW25" s="155"/>
      <c r="GX25" s="155"/>
      <c r="GY25" s="155"/>
      <c r="GZ25" s="155"/>
      <c r="HA25" s="155"/>
      <c r="HB25" s="155"/>
      <c r="HC25" s="155"/>
      <c r="HD25" s="155"/>
      <c r="HE25" s="155"/>
      <c r="HF25" s="155"/>
      <c r="HG25" s="155"/>
      <c r="HH25" s="155"/>
      <c r="HI25" s="155"/>
      <c r="HJ25" s="155"/>
      <c r="HK25" s="155"/>
      <c r="HL25" s="155"/>
      <c r="HM25" s="155"/>
      <c r="HN25" s="155"/>
      <c r="HO25" s="155"/>
      <c r="HP25" s="155"/>
      <c r="HQ25" s="155"/>
      <c r="HR25" s="155"/>
      <c r="HS25" s="155"/>
      <c r="HT25" s="155"/>
      <c r="HU25" s="155"/>
      <c r="HV25" s="155"/>
      <c r="HW25" s="155"/>
      <c r="HX25" s="155"/>
      <c r="HY25" s="155"/>
      <c r="HZ25" s="155"/>
      <c r="IA25" s="155"/>
      <c r="IB25" s="155"/>
      <c r="IC25" s="155"/>
      <c r="ID25" s="155"/>
      <c r="IE25" s="155"/>
      <c r="IF25" s="155"/>
      <c r="IG25" s="155"/>
      <c r="IH25" s="155"/>
      <c r="II25" s="155"/>
      <c r="IJ25" s="155"/>
      <c r="IK25" s="155"/>
      <c r="IL25" s="155"/>
      <c r="IM25" s="155"/>
      <c r="IN25" s="155"/>
      <c r="IO25" s="155"/>
      <c r="IP25" s="155"/>
      <c r="IQ25" s="155"/>
      <c r="IR25" s="155"/>
      <c r="IS25" s="155"/>
      <c r="IT25" s="155"/>
      <c r="IU25" s="155"/>
      <c r="IV25" s="155"/>
    </row>
    <row r="26" spans="1:256" ht="33" customHeight="1" x14ac:dyDescent="0.2">
      <c r="A26" s="156">
        <v>9</v>
      </c>
      <c r="B26" s="157" t="str">
        <f>'24_EST LT'!D1</f>
        <v>24.</v>
      </c>
      <c r="C26" s="284" t="str">
        <f>'24_EST LT'!A2</f>
        <v>Kabeļu kanalizācija  SIA "Liepajas Tramvajs". 2.KĀRTA</v>
      </c>
      <c r="D26" s="285"/>
      <c r="E26" s="158">
        <f>'24_EST LT'!Q36</f>
        <v>0</v>
      </c>
      <c r="F26" s="158">
        <f>'24_EST LT'!N36</f>
        <v>0</v>
      </c>
      <c r="G26" s="158">
        <f>'24_EST LT'!O36</f>
        <v>0</v>
      </c>
      <c r="H26" s="158">
        <f>'24_EST LT'!P36</f>
        <v>0</v>
      </c>
      <c r="I26" s="158">
        <f>'24_EST LT'!M36</f>
        <v>0</v>
      </c>
      <c r="J26" s="154"/>
      <c r="K26" s="154"/>
      <c r="L26" s="159"/>
      <c r="M26" s="154"/>
      <c r="N26" s="150"/>
      <c r="O26" s="150"/>
      <c r="P26" s="148"/>
      <c r="Q26" s="148"/>
      <c r="R26" s="148"/>
      <c r="S26" s="148"/>
      <c r="T26" s="148"/>
      <c r="U26" s="148"/>
      <c r="V26" s="148"/>
      <c r="W26" s="148"/>
      <c r="X26" s="148"/>
      <c r="Y26" s="148"/>
      <c r="Z26" s="148"/>
      <c r="AA26" s="148"/>
      <c r="AB26" s="148"/>
      <c r="AC26" s="148"/>
      <c r="AD26" s="148"/>
      <c r="AE26" s="148"/>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55"/>
      <c r="FF26" s="155"/>
      <c r="FG26" s="155"/>
      <c r="FH26" s="155"/>
      <c r="FI26" s="155"/>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5"/>
      <c r="HN26" s="155"/>
      <c r="HO26" s="155"/>
      <c r="HP26" s="155"/>
      <c r="HQ26" s="155"/>
      <c r="HR26" s="155"/>
      <c r="HS26" s="155"/>
      <c r="HT26" s="155"/>
      <c r="HU26" s="155"/>
      <c r="HV26" s="155"/>
      <c r="HW26" s="155"/>
      <c r="HX26" s="155"/>
      <c r="HY26" s="155"/>
      <c r="HZ26" s="155"/>
      <c r="IA26" s="155"/>
      <c r="IB26" s="155"/>
      <c r="IC26" s="155"/>
      <c r="ID26" s="155"/>
      <c r="IE26" s="155"/>
      <c r="IF26" s="155"/>
      <c r="IG26" s="155"/>
      <c r="IH26" s="155"/>
      <c r="II26" s="155"/>
      <c r="IJ26" s="155"/>
      <c r="IK26" s="155"/>
      <c r="IL26" s="155"/>
      <c r="IM26" s="155"/>
      <c r="IN26" s="155"/>
      <c r="IO26" s="155"/>
      <c r="IP26" s="155"/>
      <c r="IQ26" s="155"/>
      <c r="IR26" s="155"/>
      <c r="IS26" s="155"/>
      <c r="IT26" s="155"/>
      <c r="IU26" s="155"/>
      <c r="IV26" s="155"/>
    </row>
    <row r="27" spans="1:256" ht="18" customHeight="1" x14ac:dyDescent="0.2">
      <c r="A27" s="156">
        <v>10</v>
      </c>
      <c r="B27" s="157" t="str">
        <f>'25_EST LVRTC'!D1</f>
        <v>25.</v>
      </c>
      <c r="C27" s="284" t="str">
        <f>'25_EST LVRTC'!A2</f>
        <v>Kabeļu kanalizācija  LVRTC. 2.KĀRTA</v>
      </c>
      <c r="D27" s="285"/>
      <c r="E27" s="158">
        <f>'25_EST LVRTC'!Q25</f>
        <v>0</v>
      </c>
      <c r="F27" s="158">
        <f>'25_EST LVRTC'!N25</f>
        <v>0</v>
      </c>
      <c r="G27" s="158">
        <f>'25_EST LVRTC'!O25</f>
        <v>0</v>
      </c>
      <c r="H27" s="158">
        <f>'25_EST LVRTC'!P25</f>
        <v>0</v>
      </c>
      <c r="I27" s="158">
        <f>'25_EST LVRTC'!M25</f>
        <v>0</v>
      </c>
      <c r="J27" s="154"/>
      <c r="K27" s="154"/>
      <c r="L27" s="159"/>
      <c r="M27" s="154"/>
      <c r="N27" s="150"/>
      <c r="O27" s="150"/>
      <c r="P27" s="148"/>
      <c r="Q27" s="148"/>
      <c r="R27" s="148"/>
      <c r="S27" s="148"/>
      <c r="T27" s="148"/>
      <c r="U27" s="148"/>
      <c r="V27" s="148"/>
      <c r="W27" s="148"/>
      <c r="X27" s="148"/>
      <c r="Y27" s="148"/>
      <c r="Z27" s="148"/>
      <c r="AA27" s="148"/>
      <c r="AB27" s="148"/>
      <c r="AC27" s="148"/>
      <c r="AD27" s="148"/>
      <c r="AE27" s="148"/>
      <c r="AF27" s="155"/>
      <c r="AG27" s="15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c r="CE27" s="155"/>
      <c r="CF27" s="155"/>
      <c r="CG27" s="155"/>
      <c r="CH27" s="155"/>
      <c r="CI27" s="155"/>
      <c r="CJ27" s="155"/>
      <c r="CK27" s="155"/>
      <c r="CL27" s="155"/>
      <c r="CM27" s="155"/>
      <c r="CN27" s="155"/>
      <c r="CO27" s="155"/>
      <c r="CP27" s="155"/>
      <c r="CQ27" s="155"/>
      <c r="CR27" s="155"/>
      <c r="CS27" s="155"/>
      <c r="CT27" s="155"/>
      <c r="CU27" s="155"/>
      <c r="CV27" s="155"/>
      <c r="CW27" s="155"/>
      <c r="CX27" s="155"/>
      <c r="CY27" s="155"/>
      <c r="CZ27" s="155"/>
      <c r="DA27" s="155"/>
      <c r="DB27" s="155"/>
      <c r="DC27" s="155"/>
      <c r="DD27" s="155"/>
      <c r="DE27" s="155"/>
      <c r="DF27" s="155"/>
      <c r="DG27" s="155"/>
      <c r="DH27" s="155"/>
      <c r="DI27" s="155"/>
      <c r="DJ27" s="155"/>
      <c r="DK27" s="155"/>
      <c r="DL27" s="155"/>
      <c r="DM27" s="155"/>
      <c r="DN27" s="155"/>
      <c r="DO27" s="155"/>
      <c r="DP27" s="155"/>
      <c r="DQ27" s="155"/>
      <c r="DR27" s="155"/>
      <c r="DS27" s="155"/>
      <c r="DT27" s="155"/>
      <c r="DU27" s="155"/>
      <c r="DV27" s="155"/>
      <c r="DW27" s="155"/>
      <c r="DX27" s="155"/>
      <c r="DY27" s="155"/>
      <c r="DZ27" s="155"/>
      <c r="EA27" s="155"/>
      <c r="EB27" s="155"/>
      <c r="EC27" s="155"/>
      <c r="ED27" s="155"/>
      <c r="EE27" s="155"/>
      <c r="EF27" s="155"/>
      <c r="EG27" s="155"/>
      <c r="EH27" s="155"/>
      <c r="EI27" s="155"/>
      <c r="EJ27" s="155"/>
      <c r="EK27" s="155"/>
      <c r="EL27" s="155"/>
      <c r="EM27" s="155"/>
      <c r="EN27" s="155"/>
      <c r="EO27" s="155"/>
      <c r="EP27" s="155"/>
      <c r="EQ27" s="155"/>
      <c r="ER27" s="155"/>
      <c r="ES27" s="155"/>
      <c r="ET27" s="155"/>
      <c r="EU27" s="155"/>
      <c r="EV27" s="155"/>
      <c r="EW27" s="155"/>
      <c r="EX27" s="155"/>
      <c r="EY27" s="155"/>
      <c r="EZ27" s="155"/>
      <c r="FA27" s="155"/>
      <c r="FB27" s="155"/>
      <c r="FC27" s="155"/>
      <c r="FD27" s="155"/>
      <c r="FE27" s="155"/>
      <c r="FF27" s="155"/>
      <c r="FG27" s="155"/>
      <c r="FH27" s="155"/>
      <c r="FI27" s="155"/>
      <c r="FJ27" s="155"/>
      <c r="FK27" s="155"/>
      <c r="FL27" s="155"/>
      <c r="FM27" s="155"/>
      <c r="FN27" s="155"/>
      <c r="FO27" s="155"/>
      <c r="FP27" s="155"/>
      <c r="FQ27" s="155"/>
      <c r="FR27" s="155"/>
      <c r="FS27" s="155"/>
      <c r="FT27" s="155"/>
      <c r="FU27" s="155"/>
      <c r="FV27" s="155"/>
      <c r="FW27" s="155"/>
      <c r="FX27" s="155"/>
      <c r="FY27" s="155"/>
      <c r="FZ27" s="155"/>
      <c r="GA27" s="155"/>
      <c r="GB27" s="155"/>
      <c r="GC27" s="155"/>
      <c r="GD27" s="155"/>
      <c r="GE27" s="155"/>
      <c r="GF27" s="155"/>
      <c r="GG27" s="155"/>
      <c r="GH27" s="155"/>
      <c r="GI27" s="155"/>
      <c r="GJ27" s="155"/>
      <c r="GK27" s="155"/>
      <c r="GL27" s="155"/>
      <c r="GM27" s="155"/>
      <c r="GN27" s="155"/>
      <c r="GO27" s="155"/>
      <c r="GP27" s="155"/>
      <c r="GQ27" s="155"/>
      <c r="GR27" s="155"/>
      <c r="GS27" s="155"/>
      <c r="GT27" s="155"/>
      <c r="GU27" s="155"/>
      <c r="GV27" s="155"/>
      <c r="GW27" s="155"/>
      <c r="GX27" s="155"/>
      <c r="GY27" s="155"/>
      <c r="GZ27" s="155"/>
      <c r="HA27" s="155"/>
      <c r="HB27" s="155"/>
      <c r="HC27" s="155"/>
      <c r="HD27" s="155"/>
      <c r="HE27" s="155"/>
      <c r="HF27" s="155"/>
      <c r="HG27" s="155"/>
      <c r="HH27" s="155"/>
      <c r="HI27" s="155"/>
      <c r="HJ27" s="155"/>
      <c r="HK27" s="155"/>
      <c r="HL27" s="155"/>
      <c r="HM27" s="155"/>
      <c r="HN27" s="155"/>
      <c r="HO27" s="155"/>
      <c r="HP27" s="155"/>
      <c r="HQ27" s="155"/>
      <c r="HR27" s="155"/>
      <c r="HS27" s="155"/>
      <c r="HT27" s="155"/>
      <c r="HU27" s="155"/>
      <c r="HV27" s="155"/>
      <c r="HW27" s="155"/>
      <c r="HX27" s="155"/>
      <c r="HY27" s="155"/>
      <c r="HZ27" s="155"/>
      <c r="IA27" s="155"/>
      <c r="IB27" s="155"/>
      <c r="IC27" s="155"/>
      <c r="ID27" s="155"/>
      <c r="IE27" s="155"/>
      <c r="IF27" s="155"/>
      <c r="IG27" s="155"/>
      <c r="IH27" s="155"/>
      <c r="II27" s="155"/>
      <c r="IJ27" s="155"/>
      <c r="IK27" s="155"/>
      <c r="IL27" s="155"/>
      <c r="IM27" s="155"/>
      <c r="IN27" s="155"/>
      <c r="IO27" s="155"/>
      <c r="IP27" s="155"/>
      <c r="IQ27" s="155"/>
      <c r="IR27" s="155"/>
      <c r="IS27" s="155"/>
      <c r="IT27" s="155"/>
      <c r="IU27" s="155"/>
      <c r="IV27" s="155"/>
    </row>
    <row r="28" spans="1:256" ht="21" customHeight="1" x14ac:dyDescent="0.2">
      <c r="A28" s="156">
        <v>11</v>
      </c>
      <c r="B28" s="157" t="str">
        <f>'26_EST Emilija'!D1</f>
        <v>26.</v>
      </c>
      <c r="C28" s="284" t="str">
        <f>'26_EST Emilija'!A2</f>
        <v>Kabeļu kanalizācija  SIA "EMILIJA". 2.KĀRTA</v>
      </c>
      <c r="D28" s="285"/>
      <c r="E28" s="158">
        <f>'26_EST Emilija'!Q32</f>
        <v>0</v>
      </c>
      <c r="F28" s="158">
        <f>'26_EST Emilija'!N32</f>
        <v>0</v>
      </c>
      <c r="G28" s="158">
        <f>'26_EST Emilija'!O32</f>
        <v>0</v>
      </c>
      <c r="H28" s="158">
        <f>'26_EST Emilija'!P32</f>
        <v>0</v>
      </c>
      <c r="I28" s="158">
        <f>'26_EST Emilija'!M32</f>
        <v>0</v>
      </c>
      <c r="J28" s="154"/>
      <c r="K28" s="154"/>
      <c r="L28" s="159"/>
      <c r="M28" s="154"/>
      <c r="N28" s="150"/>
      <c r="O28" s="150"/>
      <c r="P28" s="148"/>
      <c r="Q28" s="148"/>
      <c r="R28" s="148"/>
      <c r="S28" s="148"/>
      <c r="T28" s="148"/>
      <c r="U28" s="148"/>
      <c r="V28" s="148"/>
      <c r="W28" s="148"/>
      <c r="X28" s="148"/>
      <c r="Y28" s="148"/>
      <c r="Z28" s="148"/>
      <c r="AA28" s="148"/>
      <c r="AB28" s="148"/>
      <c r="AC28" s="148"/>
      <c r="AD28" s="148"/>
      <c r="AE28" s="148"/>
      <c r="AF28" s="155"/>
      <c r="AG28" s="15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c r="CE28" s="155"/>
      <c r="CF28" s="155"/>
      <c r="CG28" s="155"/>
      <c r="CH28" s="155"/>
      <c r="CI28" s="155"/>
      <c r="CJ28" s="155"/>
      <c r="CK28" s="155"/>
      <c r="CL28" s="155"/>
      <c r="CM28" s="155"/>
      <c r="CN28" s="155"/>
      <c r="CO28" s="155"/>
      <c r="CP28" s="155"/>
      <c r="CQ28" s="155"/>
      <c r="CR28" s="155"/>
      <c r="CS28" s="155"/>
      <c r="CT28" s="155"/>
      <c r="CU28" s="155"/>
      <c r="CV28" s="155"/>
      <c r="CW28" s="155"/>
      <c r="CX28" s="155"/>
      <c r="CY28" s="155"/>
      <c r="CZ28" s="155"/>
      <c r="DA28" s="155"/>
      <c r="DB28" s="155"/>
      <c r="DC28" s="155"/>
      <c r="DD28" s="155"/>
      <c r="DE28" s="155"/>
      <c r="DF28" s="155"/>
      <c r="DG28" s="155"/>
      <c r="DH28" s="155"/>
      <c r="DI28" s="155"/>
      <c r="DJ28" s="155"/>
      <c r="DK28" s="155"/>
      <c r="DL28" s="155"/>
      <c r="DM28" s="155"/>
      <c r="DN28" s="155"/>
      <c r="DO28" s="155"/>
      <c r="DP28" s="155"/>
      <c r="DQ28" s="155"/>
      <c r="DR28" s="155"/>
      <c r="DS28" s="155"/>
      <c r="DT28" s="155"/>
      <c r="DU28" s="155"/>
      <c r="DV28" s="155"/>
      <c r="DW28" s="155"/>
      <c r="DX28" s="155"/>
      <c r="DY28" s="155"/>
      <c r="DZ28" s="155"/>
      <c r="EA28" s="155"/>
      <c r="EB28" s="155"/>
      <c r="EC28" s="155"/>
      <c r="ED28" s="155"/>
      <c r="EE28" s="155"/>
      <c r="EF28" s="155"/>
      <c r="EG28" s="155"/>
      <c r="EH28" s="155"/>
      <c r="EI28" s="155"/>
      <c r="EJ28" s="155"/>
      <c r="EK28" s="155"/>
      <c r="EL28" s="155"/>
      <c r="EM28" s="155"/>
      <c r="EN28" s="155"/>
      <c r="EO28" s="155"/>
      <c r="EP28" s="155"/>
      <c r="EQ28" s="155"/>
      <c r="ER28" s="155"/>
      <c r="ES28" s="155"/>
      <c r="ET28" s="155"/>
      <c r="EU28" s="155"/>
      <c r="EV28" s="155"/>
      <c r="EW28" s="155"/>
      <c r="EX28" s="155"/>
      <c r="EY28" s="155"/>
      <c r="EZ28" s="155"/>
      <c r="FA28" s="155"/>
      <c r="FB28" s="155"/>
      <c r="FC28" s="155"/>
      <c r="FD28" s="155"/>
      <c r="FE28" s="155"/>
      <c r="FF28" s="155"/>
      <c r="FG28" s="155"/>
      <c r="FH28" s="155"/>
      <c r="FI28" s="155"/>
      <c r="FJ28" s="155"/>
      <c r="FK28" s="155"/>
      <c r="FL28" s="155"/>
      <c r="FM28" s="155"/>
      <c r="FN28" s="155"/>
      <c r="FO28" s="155"/>
      <c r="FP28" s="155"/>
      <c r="FQ28" s="155"/>
      <c r="FR28" s="155"/>
      <c r="FS28" s="155"/>
      <c r="FT28" s="155"/>
      <c r="FU28" s="155"/>
      <c r="FV28" s="155"/>
      <c r="FW28" s="155"/>
      <c r="FX28" s="155"/>
      <c r="FY28" s="155"/>
      <c r="FZ28" s="155"/>
      <c r="GA28" s="155"/>
      <c r="GB28" s="155"/>
      <c r="GC28" s="155"/>
      <c r="GD28" s="155"/>
      <c r="GE28" s="155"/>
      <c r="GF28" s="155"/>
      <c r="GG28" s="155"/>
      <c r="GH28" s="155"/>
      <c r="GI28" s="155"/>
      <c r="GJ28" s="155"/>
      <c r="GK28" s="155"/>
      <c r="GL28" s="155"/>
      <c r="GM28" s="155"/>
      <c r="GN28" s="155"/>
      <c r="GO28" s="155"/>
      <c r="GP28" s="155"/>
      <c r="GQ28" s="155"/>
      <c r="GR28" s="155"/>
      <c r="GS28" s="155"/>
      <c r="GT28" s="155"/>
      <c r="GU28" s="155"/>
      <c r="GV28" s="155"/>
      <c r="GW28" s="155"/>
      <c r="GX28" s="155"/>
      <c r="GY28" s="155"/>
      <c r="GZ28" s="155"/>
      <c r="HA28" s="155"/>
      <c r="HB28" s="155"/>
      <c r="HC28" s="155"/>
      <c r="HD28" s="155"/>
      <c r="HE28" s="155"/>
      <c r="HF28" s="155"/>
      <c r="HG28" s="155"/>
      <c r="HH28" s="155"/>
      <c r="HI28" s="155"/>
      <c r="HJ28" s="155"/>
      <c r="HK28" s="155"/>
      <c r="HL28" s="155"/>
      <c r="HM28" s="155"/>
      <c r="HN28" s="155"/>
      <c r="HO28" s="155"/>
      <c r="HP28" s="155"/>
      <c r="HQ28" s="155"/>
      <c r="HR28" s="155"/>
      <c r="HS28" s="155"/>
      <c r="HT28" s="155"/>
      <c r="HU28" s="155"/>
      <c r="HV28" s="155"/>
      <c r="HW28" s="155"/>
      <c r="HX28" s="155"/>
      <c r="HY28" s="155"/>
      <c r="HZ28" s="155"/>
      <c r="IA28" s="155"/>
      <c r="IB28" s="155"/>
      <c r="IC28" s="155"/>
      <c r="ID28" s="155"/>
      <c r="IE28" s="155"/>
      <c r="IF28" s="155"/>
      <c r="IG28" s="155"/>
      <c r="IH28" s="155"/>
      <c r="II28" s="155"/>
      <c r="IJ28" s="155"/>
      <c r="IK28" s="155"/>
      <c r="IL28" s="155"/>
      <c r="IM28" s="155"/>
      <c r="IN28" s="155"/>
      <c r="IO28" s="155"/>
      <c r="IP28" s="155"/>
      <c r="IQ28" s="155"/>
      <c r="IR28" s="155"/>
      <c r="IS28" s="155"/>
      <c r="IT28" s="155"/>
      <c r="IU28" s="155"/>
      <c r="IV28" s="155"/>
    </row>
    <row r="29" spans="1:256" ht="20.25" customHeight="1" x14ac:dyDescent="0.2">
      <c r="A29" s="156">
        <v>12</v>
      </c>
      <c r="B29" s="157" t="str">
        <f>'27_EST Ostcom'!D1</f>
        <v>27.</v>
      </c>
      <c r="C29" s="284" t="str">
        <f>'27_EST Ostcom'!A2</f>
        <v>Kabeļu kanalizācija  SIA "OSTKOM". 2.KĀRTA</v>
      </c>
      <c r="D29" s="285"/>
      <c r="E29" s="158">
        <f>'27_EST Ostcom'!Q29</f>
        <v>0</v>
      </c>
      <c r="F29" s="158">
        <f>'27_EST Ostcom'!N29</f>
        <v>0</v>
      </c>
      <c r="G29" s="158">
        <f>'27_EST Ostcom'!O29</f>
        <v>0</v>
      </c>
      <c r="H29" s="158">
        <f>'27_EST Ostcom'!P29</f>
        <v>0</v>
      </c>
      <c r="I29" s="158">
        <f>'27_EST Ostcom'!M29</f>
        <v>0</v>
      </c>
      <c r="J29" s="154"/>
      <c r="K29" s="154"/>
      <c r="L29" s="159"/>
      <c r="M29" s="154"/>
      <c r="N29" s="150"/>
      <c r="O29" s="150"/>
      <c r="P29" s="148"/>
      <c r="Q29" s="148"/>
      <c r="R29" s="148"/>
      <c r="S29" s="148"/>
      <c r="T29" s="148"/>
      <c r="U29" s="148"/>
      <c r="V29" s="148"/>
      <c r="W29" s="148"/>
      <c r="X29" s="148"/>
      <c r="Y29" s="148"/>
      <c r="Z29" s="148"/>
      <c r="AA29" s="148"/>
      <c r="AB29" s="148"/>
      <c r="AC29" s="148"/>
      <c r="AD29" s="148"/>
      <c r="AE29" s="148"/>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c r="CE29" s="155"/>
      <c r="CF29" s="155"/>
      <c r="CG29" s="155"/>
      <c r="CH29" s="155"/>
      <c r="CI29" s="155"/>
      <c r="CJ29" s="155"/>
      <c r="CK29" s="155"/>
      <c r="CL29" s="155"/>
      <c r="CM29" s="155"/>
      <c r="CN29" s="155"/>
      <c r="CO29" s="155"/>
      <c r="CP29" s="155"/>
      <c r="CQ29" s="155"/>
      <c r="CR29" s="155"/>
      <c r="CS29" s="155"/>
      <c r="CT29" s="155"/>
      <c r="CU29" s="155"/>
      <c r="CV29" s="155"/>
      <c r="CW29" s="155"/>
      <c r="CX29" s="155"/>
      <c r="CY29" s="155"/>
      <c r="CZ29" s="155"/>
      <c r="DA29" s="155"/>
      <c r="DB29" s="155"/>
      <c r="DC29" s="155"/>
      <c r="DD29" s="155"/>
      <c r="DE29" s="155"/>
      <c r="DF29" s="155"/>
      <c r="DG29" s="155"/>
      <c r="DH29" s="155"/>
      <c r="DI29" s="155"/>
      <c r="DJ29" s="155"/>
      <c r="DK29" s="155"/>
      <c r="DL29" s="155"/>
      <c r="DM29" s="155"/>
      <c r="DN29" s="155"/>
      <c r="DO29" s="155"/>
      <c r="DP29" s="155"/>
      <c r="DQ29" s="155"/>
      <c r="DR29" s="155"/>
      <c r="DS29" s="155"/>
      <c r="DT29" s="155"/>
      <c r="DU29" s="155"/>
      <c r="DV29" s="155"/>
      <c r="DW29" s="155"/>
      <c r="DX29" s="155"/>
      <c r="DY29" s="155"/>
      <c r="DZ29" s="155"/>
      <c r="EA29" s="155"/>
      <c r="EB29" s="155"/>
      <c r="EC29" s="155"/>
      <c r="ED29" s="155"/>
      <c r="EE29" s="155"/>
      <c r="EF29" s="155"/>
      <c r="EG29" s="155"/>
      <c r="EH29" s="155"/>
      <c r="EI29" s="155"/>
      <c r="EJ29" s="155"/>
      <c r="EK29" s="155"/>
      <c r="EL29" s="155"/>
      <c r="EM29" s="155"/>
      <c r="EN29" s="155"/>
      <c r="EO29" s="155"/>
      <c r="EP29" s="155"/>
      <c r="EQ29" s="155"/>
      <c r="ER29" s="155"/>
      <c r="ES29" s="155"/>
      <c r="ET29" s="155"/>
      <c r="EU29" s="155"/>
      <c r="EV29" s="155"/>
      <c r="EW29" s="155"/>
      <c r="EX29" s="155"/>
      <c r="EY29" s="155"/>
      <c r="EZ29" s="155"/>
      <c r="FA29" s="155"/>
      <c r="FB29" s="155"/>
      <c r="FC29" s="155"/>
      <c r="FD29" s="155"/>
      <c r="FE29" s="155"/>
      <c r="FF29" s="155"/>
      <c r="FG29" s="155"/>
      <c r="FH29" s="155"/>
      <c r="FI29" s="155"/>
      <c r="FJ29" s="155"/>
      <c r="FK29" s="155"/>
      <c r="FL29" s="155"/>
      <c r="FM29" s="155"/>
      <c r="FN29" s="155"/>
      <c r="FO29" s="155"/>
      <c r="FP29" s="155"/>
      <c r="FQ29" s="155"/>
      <c r="FR29" s="155"/>
      <c r="FS29" s="155"/>
      <c r="FT29" s="155"/>
      <c r="FU29" s="155"/>
      <c r="FV29" s="155"/>
      <c r="FW29" s="155"/>
      <c r="FX29" s="155"/>
      <c r="FY29" s="155"/>
      <c r="FZ29" s="155"/>
      <c r="GA29" s="155"/>
      <c r="GB29" s="155"/>
      <c r="GC29" s="155"/>
      <c r="GD29" s="155"/>
      <c r="GE29" s="155"/>
      <c r="GF29" s="155"/>
      <c r="GG29" s="155"/>
      <c r="GH29" s="155"/>
      <c r="GI29" s="155"/>
      <c r="GJ29" s="155"/>
      <c r="GK29" s="155"/>
      <c r="GL29" s="155"/>
      <c r="GM29" s="155"/>
      <c r="GN29" s="155"/>
      <c r="GO29" s="155"/>
      <c r="GP29" s="155"/>
      <c r="GQ29" s="155"/>
      <c r="GR29" s="155"/>
      <c r="GS29" s="155"/>
      <c r="GT29" s="155"/>
      <c r="GU29" s="155"/>
      <c r="GV29" s="155"/>
      <c r="GW29" s="155"/>
      <c r="GX29" s="155"/>
      <c r="GY29" s="155"/>
      <c r="GZ29" s="155"/>
      <c r="HA29" s="155"/>
      <c r="HB29" s="155"/>
      <c r="HC29" s="155"/>
      <c r="HD29" s="155"/>
      <c r="HE29" s="155"/>
      <c r="HF29" s="155"/>
      <c r="HG29" s="155"/>
      <c r="HH29" s="155"/>
      <c r="HI29" s="155"/>
      <c r="HJ29" s="155"/>
      <c r="HK29" s="155"/>
      <c r="HL29" s="155"/>
      <c r="HM29" s="155"/>
      <c r="HN29" s="155"/>
      <c r="HO29" s="155"/>
      <c r="HP29" s="155"/>
      <c r="HQ29" s="155"/>
      <c r="HR29" s="155"/>
      <c r="HS29" s="155"/>
      <c r="HT29" s="155"/>
      <c r="HU29" s="155"/>
      <c r="HV29" s="155"/>
      <c r="HW29" s="155"/>
      <c r="HX29" s="155"/>
      <c r="HY29" s="155"/>
      <c r="HZ29" s="155"/>
      <c r="IA29" s="155"/>
      <c r="IB29" s="155"/>
      <c r="IC29" s="155"/>
      <c r="ID29" s="155"/>
      <c r="IE29" s="155"/>
      <c r="IF29" s="155"/>
      <c r="IG29" s="155"/>
      <c r="IH29" s="155"/>
      <c r="II29" s="155"/>
      <c r="IJ29" s="155"/>
      <c r="IK29" s="155"/>
      <c r="IL29" s="155"/>
      <c r="IM29" s="155"/>
      <c r="IN29" s="155"/>
      <c r="IO29" s="155"/>
      <c r="IP29" s="155"/>
      <c r="IQ29" s="155"/>
      <c r="IR29" s="155"/>
      <c r="IS29" s="155"/>
      <c r="IT29" s="155"/>
      <c r="IU29" s="155"/>
      <c r="IV29" s="155"/>
    </row>
    <row r="30" spans="1:256" ht="19.5" customHeight="1" x14ac:dyDescent="0.2">
      <c r="A30" s="156">
        <v>13</v>
      </c>
      <c r="B30" s="157" t="str">
        <f>'28_VAS'!D1</f>
        <v>28.</v>
      </c>
      <c r="C30" s="284" t="str">
        <f>'28_VAS'!A2</f>
        <v>Luksoforu pieslēgums. 2.KĀRTA</v>
      </c>
      <c r="D30" s="285"/>
      <c r="E30" s="158">
        <f>'28_VAS'!Q43</f>
        <v>0</v>
      </c>
      <c r="F30" s="158">
        <f>'28_VAS'!N43</f>
        <v>0</v>
      </c>
      <c r="G30" s="158">
        <f>'28_VAS'!O43</f>
        <v>0</v>
      </c>
      <c r="H30" s="158">
        <f>'28_VAS'!P43</f>
        <v>0</v>
      </c>
      <c r="I30" s="158">
        <f>'28_VAS'!M43</f>
        <v>0</v>
      </c>
      <c r="J30" s="154"/>
      <c r="K30" s="154"/>
      <c r="L30" s="159"/>
      <c r="M30" s="154"/>
      <c r="N30" s="150"/>
      <c r="O30" s="150"/>
      <c r="P30" s="148"/>
      <c r="Q30" s="148"/>
      <c r="R30" s="148"/>
      <c r="S30" s="148"/>
      <c r="T30" s="148"/>
      <c r="U30" s="148"/>
      <c r="V30" s="148"/>
      <c r="W30" s="148"/>
      <c r="X30" s="148"/>
      <c r="Y30" s="148"/>
      <c r="Z30" s="148"/>
      <c r="AA30" s="148"/>
      <c r="AB30" s="148"/>
      <c r="AC30" s="148"/>
      <c r="AD30" s="148"/>
      <c r="AE30" s="148"/>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c r="BV30" s="155"/>
      <c r="BW30" s="155"/>
      <c r="BX30" s="155"/>
      <c r="BY30" s="155"/>
      <c r="BZ30" s="155"/>
      <c r="CA30" s="155"/>
      <c r="CB30" s="155"/>
      <c r="CC30" s="155"/>
      <c r="CD30" s="155"/>
      <c r="CE30" s="155"/>
      <c r="CF30" s="155"/>
      <c r="CG30" s="155"/>
      <c r="CH30" s="155"/>
      <c r="CI30" s="155"/>
      <c r="CJ30" s="155"/>
      <c r="CK30" s="155"/>
      <c r="CL30" s="155"/>
      <c r="CM30" s="155"/>
      <c r="CN30" s="155"/>
      <c r="CO30" s="155"/>
      <c r="CP30" s="155"/>
      <c r="CQ30" s="155"/>
      <c r="CR30" s="155"/>
      <c r="CS30" s="155"/>
      <c r="CT30" s="155"/>
      <c r="CU30" s="155"/>
      <c r="CV30" s="155"/>
      <c r="CW30" s="155"/>
      <c r="CX30" s="155"/>
      <c r="CY30" s="155"/>
      <c r="CZ30" s="155"/>
      <c r="DA30" s="155"/>
      <c r="DB30" s="155"/>
      <c r="DC30" s="155"/>
      <c r="DD30" s="155"/>
      <c r="DE30" s="155"/>
      <c r="DF30" s="155"/>
      <c r="DG30" s="155"/>
      <c r="DH30" s="155"/>
      <c r="DI30" s="155"/>
      <c r="DJ30" s="155"/>
      <c r="DK30" s="155"/>
      <c r="DL30" s="155"/>
      <c r="DM30" s="155"/>
      <c r="DN30" s="155"/>
      <c r="DO30" s="155"/>
      <c r="DP30" s="155"/>
      <c r="DQ30" s="155"/>
      <c r="DR30" s="155"/>
      <c r="DS30" s="155"/>
      <c r="DT30" s="155"/>
      <c r="DU30" s="155"/>
      <c r="DV30" s="155"/>
      <c r="DW30" s="155"/>
      <c r="DX30" s="155"/>
      <c r="DY30" s="155"/>
      <c r="DZ30" s="155"/>
      <c r="EA30" s="155"/>
      <c r="EB30" s="155"/>
      <c r="EC30" s="155"/>
      <c r="ED30" s="155"/>
      <c r="EE30" s="155"/>
      <c r="EF30" s="155"/>
      <c r="EG30" s="155"/>
      <c r="EH30" s="155"/>
      <c r="EI30" s="155"/>
      <c r="EJ30" s="155"/>
      <c r="EK30" s="155"/>
      <c r="EL30" s="155"/>
      <c r="EM30" s="155"/>
      <c r="EN30" s="155"/>
      <c r="EO30" s="155"/>
      <c r="EP30" s="155"/>
      <c r="EQ30" s="155"/>
      <c r="ER30" s="155"/>
      <c r="ES30" s="155"/>
      <c r="ET30" s="155"/>
      <c r="EU30" s="155"/>
      <c r="EV30" s="155"/>
      <c r="EW30" s="155"/>
      <c r="EX30" s="155"/>
      <c r="EY30" s="155"/>
      <c r="EZ30" s="155"/>
      <c r="FA30" s="155"/>
      <c r="FB30" s="155"/>
      <c r="FC30" s="155"/>
      <c r="FD30" s="155"/>
      <c r="FE30" s="155"/>
      <c r="FF30" s="155"/>
      <c r="FG30" s="155"/>
      <c r="FH30" s="155"/>
      <c r="FI30" s="155"/>
      <c r="FJ30" s="155"/>
      <c r="FK30" s="155"/>
      <c r="FL30" s="155"/>
      <c r="FM30" s="155"/>
      <c r="FN30" s="155"/>
      <c r="FO30" s="155"/>
      <c r="FP30" s="155"/>
      <c r="FQ30" s="155"/>
      <c r="FR30" s="155"/>
      <c r="FS30" s="155"/>
      <c r="FT30" s="155"/>
      <c r="FU30" s="155"/>
      <c r="FV30" s="155"/>
      <c r="FW30" s="155"/>
      <c r="FX30" s="155"/>
      <c r="FY30" s="155"/>
      <c r="FZ30" s="155"/>
      <c r="GA30" s="155"/>
      <c r="GB30" s="155"/>
      <c r="GC30" s="155"/>
      <c r="GD30" s="155"/>
      <c r="GE30" s="155"/>
      <c r="GF30" s="155"/>
      <c r="GG30" s="155"/>
      <c r="GH30" s="155"/>
      <c r="GI30" s="155"/>
      <c r="GJ30" s="155"/>
      <c r="GK30" s="155"/>
      <c r="GL30" s="155"/>
      <c r="GM30" s="155"/>
      <c r="GN30" s="155"/>
      <c r="GO30" s="155"/>
      <c r="GP30" s="155"/>
      <c r="GQ30" s="155"/>
      <c r="GR30" s="155"/>
      <c r="GS30" s="155"/>
      <c r="GT30" s="155"/>
      <c r="GU30" s="155"/>
      <c r="GV30" s="155"/>
      <c r="GW30" s="155"/>
      <c r="GX30" s="155"/>
      <c r="GY30" s="155"/>
      <c r="GZ30" s="155"/>
      <c r="HA30" s="155"/>
      <c r="HB30" s="155"/>
      <c r="HC30" s="155"/>
      <c r="HD30" s="155"/>
      <c r="HE30" s="155"/>
      <c r="HF30" s="155"/>
      <c r="HG30" s="155"/>
      <c r="HH30" s="155"/>
      <c r="HI30" s="155"/>
      <c r="HJ30" s="155"/>
      <c r="HK30" s="155"/>
      <c r="HL30" s="155"/>
      <c r="HM30" s="155"/>
      <c r="HN30" s="155"/>
      <c r="HO30" s="155"/>
      <c r="HP30" s="155"/>
      <c r="HQ30" s="155"/>
      <c r="HR30" s="155"/>
      <c r="HS30" s="155"/>
      <c r="HT30" s="155"/>
      <c r="HU30" s="155"/>
      <c r="HV30" s="155"/>
      <c r="HW30" s="155"/>
      <c r="HX30" s="155"/>
      <c r="HY30" s="155"/>
      <c r="HZ30" s="155"/>
      <c r="IA30" s="155"/>
      <c r="IB30" s="155"/>
      <c r="IC30" s="155"/>
      <c r="ID30" s="155"/>
      <c r="IE30" s="155"/>
      <c r="IF30" s="155"/>
      <c r="IG30" s="155"/>
      <c r="IH30" s="155"/>
      <c r="II30" s="155"/>
      <c r="IJ30" s="155"/>
      <c r="IK30" s="155"/>
      <c r="IL30" s="155"/>
      <c r="IM30" s="155"/>
      <c r="IN30" s="155"/>
      <c r="IO30" s="155"/>
      <c r="IP30" s="155"/>
      <c r="IQ30" s="155"/>
      <c r="IR30" s="155"/>
      <c r="IS30" s="155"/>
      <c r="IT30" s="155"/>
      <c r="IU30" s="155"/>
      <c r="IV30" s="155"/>
    </row>
    <row r="31" spans="1:256" ht="29.25" customHeight="1" thickBot="1" x14ac:dyDescent="0.25">
      <c r="A31" s="156">
        <v>14</v>
      </c>
      <c r="B31" s="157" t="str">
        <f>'29_VNa'!D1</f>
        <v>29.</v>
      </c>
      <c r="C31" s="284" t="str">
        <f>'29_VNa'!A2</f>
        <v>Elektroniskie sakari arējie tīkli, videonovērošana uz tilta.</v>
      </c>
      <c r="D31" s="285"/>
      <c r="E31" s="158">
        <f>'29_VNa'!Q35</f>
        <v>0</v>
      </c>
      <c r="F31" s="158">
        <f>'29_VNa'!N35</f>
        <v>0</v>
      </c>
      <c r="G31" s="158">
        <f>'29_VNa'!O35</f>
        <v>0</v>
      </c>
      <c r="H31" s="158">
        <f>'29_VNa'!P35</f>
        <v>0</v>
      </c>
      <c r="I31" s="158">
        <f>'29_VNa'!M35</f>
        <v>0</v>
      </c>
      <c r="J31" s="154"/>
      <c r="K31" s="154"/>
      <c r="L31" s="159"/>
      <c r="M31" s="154"/>
      <c r="N31" s="150"/>
      <c r="O31" s="150"/>
      <c r="P31" s="148"/>
      <c r="Q31" s="148"/>
      <c r="R31" s="148"/>
      <c r="S31" s="148"/>
      <c r="T31" s="148"/>
      <c r="U31" s="148"/>
      <c r="V31" s="148"/>
      <c r="W31" s="148"/>
      <c r="X31" s="148"/>
      <c r="Y31" s="148"/>
      <c r="Z31" s="148"/>
      <c r="AA31" s="148"/>
      <c r="AB31" s="148"/>
      <c r="AC31" s="148"/>
      <c r="AD31" s="148"/>
      <c r="AE31" s="148"/>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c r="BV31" s="155"/>
      <c r="BW31" s="155"/>
      <c r="BX31" s="155"/>
      <c r="BY31" s="155"/>
      <c r="BZ31" s="155"/>
      <c r="CA31" s="155"/>
      <c r="CB31" s="155"/>
      <c r="CC31" s="155"/>
      <c r="CD31" s="155"/>
      <c r="CE31" s="155"/>
      <c r="CF31" s="155"/>
      <c r="CG31" s="155"/>
      <c r="CH31" s="155"/>
      <c r="CI31" s="155"/>
      <c r="CJ31" s="155"/>
      <c r="CK31" s="155"/>
      <c r="CL31" s="155"/>
      <c r="CM31" s="155"/>
      <c r="CN31" s="155"/>
      <c r="CO31" s="155"/>
      <c r="CP31" s="155"/>
      <c r="CQ31" s="155"/>
      <c r="CR31" s="155"/>
      <c r="CS31" s="155"/>
      <c r="CT31" s="155"/>
      <c r="CU31" s="155"/>
      <c r="CV31" s="155"/>
      <c r="CW31" s="155"/>
      <c r="CX31" s="155"/>
      <c r="CY31" s="155"/>
      <c r="CZ31" s="155"/>
      <c r="DA31" s="155"/>
      <c r="DB31" s="155"/>
      <c r="DC31" s="155"/>
      <c r="DD31" s="155"/>
      <c r="DE31" s="155"/>
      <c r="DF31" s="155"/>
      <c r="DG31" s="155"/>
      <c r="DH31" s="155"/>
      <c r="DI31" s="155"/>
      <c r="DJ31" s="155"/>
      <c r="DK31" s="155"/>
      <c r="DL31" s="155"/>
      <c r="DM31" s="155"/>
      <c r="DN31" s="155"/>
      <c r="DO31" s="155"/>
      <c r="DP31" s="155"/>
      <c r="DQ31" s="155"/>
      <c r="DR31" s="155"/>
      <c r="DS31" s="155"/>
      <c r="DT31" s="155"/>
      <c r="DU31" s="155"/>
      <c r="DV31" s="155"/>
      <c r="DW31" s="155"/>
      <c r="DX31" s="155"/>
      <c r="DY31" s="155"/>
      <c r="DZ31" s="155"/>
      <c r="EA31" s="155"/>
      <c r="EB31" s="155"/>
      <c r="EC31" s="155"/>
      <c r="ED31" s="155"/>
      <c r="EE31" s="155"/>
      <c r="EF31" s="155"/>
      <c r="EG31" s="155"/>
      <c r="EH31" s="155"/>
      <c r="EI31" s="155"/>
      <c r="EJ31" s="155"/>
      <c r="EK31" s="155"/>
      <c r="EL31" s="155"/>
      <c r="EM31" s="155"/>
      <c r="EN31" s="155"/>
      <c r="EO31" s="155"/>
      <c r="EP31" s="155"/>
      <c r="EQ31" s="155"/>
      <c r="ER31" s="155"/>
      <c r="ES31" s="155"/>
      <c r="ET31" s="155"/>
      <c r="EU31" s="155"/>
      <c r="EV31" s="155"/>
      <c r="EW31" s="155"/>
      <c r="EX31" s="155"/>
      <c r="EY31" s="155"/>
      <c r="EZ31" s="155"/>
      <c r="FA31" s="155"/>
      <c r="FB31" s="155"/>
      <c r="FC31" s="155"/>
      <c r="FD31" s="155"/>
      <c r="FE31" s="155"/>
      <c r="FF31" s="155"/>
      <c r="FG31" s="155"/>
      <c r="FH31" s="155"/>
      <c r="FI31" s="155"/>
      <c r="FJ31" s="155"/>
      <c r="FK31" s="155"/>
      <c r="FL31" s="155"/>
      <c r="FM31" s="155"/>
      <c r="FN31" s="155"/>
      <c r="FO31" s="155"/>
      <c r="FP31" s="155"/>
      <c r="FQ31" s="155"/>
      <c r="FR31" s="155"/>
      <c r="FS31" s="155"/>
      <c r="FT31" s="155"/>
      <c r="FU31" s="155"/>
      <c r="FV31" s="155"/>
      <c r="FW31" s="155"/>
      <c r="FX31" s="155"/>
      <c r="FY31" s="155"/>
      <c r="FZ31" s="155"/>
      <c r="GA31" s="155"/>
      <c r="GB31" s="155"/>
      <c r="GC31" s="155"/>
      <c r="GD31" s="155"/>
      <c r="GE31" s="155"/>
      <c r="GF31" s="155"/>
      <c r="GG31" s="155"/>
      <c r="GH31" s="155"/>
      <c r="GI31" s="155"/>
      <c r="GJ31" s="155"/>
      <c r="GK31" s="155"/>
      <c r="GL31" s="155"/>
      <c r="GM31" s="155"/>
      <c r="GN31" s="155"/>
      <c r="GO31" s="155"/>
      <c r="GP31" s="155"/>
      <c r="GQ31" s="155"/>
      <c r="GR31" s="155"/>
      <c r="GS31" s="155"/>
      <c r="GT31" s="155"/>
      <c r="GU31" s="155"/>
      <c r="GV31" s="155"/>
      <c r="GW31" s="155"/>
      <c r="GX31" s="155"/>
      <c r="GY31" s="155"/>
      <c r="GZ31" s="155"/>
      <c r="HA31" s="155"/>
      <c r="HB31" s="155"/>
      <c r="HC31" s="155"/>
      <c r="HD31" s="155"/>
      <c r="HE31" s="155"/>
      <c r="HF31" s="155"/>
      <c r="HG31" s="155"/>
      <c r="HH31" s="155"/>
      <c r="HI31" s="155"/>
      <c r="HJ31" s="155"/>
      <c r="HK31" s="155"/>
      <c r="HL31" s="155"/>
      <c r="HM31" s="155"/>
      <c r="HN31" s="155"/>
      <c r="HO31" s="155"/>
      <c r="HP31" s="155"/>
      <c r="HQ31" s="155"/>
      <c r="HR31" s="155"/>
      <c r="HS31" s="155"/>
      <c r="HT31" s="155"/>
      <c r="HU31" s="155"/>
      <c r="HV31" s="155"/>
      <c r="HW31" s="155"/>
      <c r="HX31" s="155"/>
      <c r="HY31" s="155"/>
      <c r="HZ31" s="155"/>
      <c r="IA31" s="155"/>
      <c r="IB31" s="155"/>
      <c r="IC31" s="155"/>
      <c r="ID31" s="155"/>
      <c r="IE31" s="155"/>
      <c r="IF31" s="155"/>
      <c r="IG31" s="155"/>
      <c r="IH31" s="155"/>
      <c r="II31" s="155"/>
      <c r="IJ31" s="155"/>
      <c r="IK31" s="155"/>
      <c r="IL31" s="155"/>
      <c r="IM31" s="155"/>
      <c r="IN31" s="155"/>
      <c r="IO31" s="155"/>
      <c r="IP31" s="155"/>
      <c r="IQ31" s="155"/>
      <c r="IR31" s="155"/>
      <c r="IS31" s="155"/>
      <c r="IT31" s="155"/>
      <c r="IU31" s="155"/>
      <c r="IV31" s="155"/>
    </row>
    <row r="32" spans="1:256" ht="15.75" thickBot="1" x14ac:dyDescent="0.3">
      <c r="A32" s="286" t="s">
        <v>13</v>
      </c>
      <c r="B32" s="287"/>
      <c r="C32" s="287"/>
      <c r="D32" s="288"/>
      <c r="E32" s="160">
        <f>SUM(E18:E31)</f>
        <v>0</v>
      </c>
      <c r="F32" s="160">
        <f>SUM(F18:F31)</f>
        <v>0</v>
      </c>
      <c r="G32" s="160">
        <f>SUM(G18:G31)</f>
        <v>0</v>
      </c>
      <c r="H32" s="160">
        <f>SUM(H18:H31)</f>
        <v>0</v>
      </c>
      <c r="I32" s="160">
        <f>SUM(I18:I31)</f>
        <v>0</v>
      </c>
      <c r="J32" s="6"/>
      <c r="K32" s="7"/>
      <c r="L32" s="8"/>
      <c r="M32" s="7"/>
      <c r="N32" s="5"/>
      <c r="O32" s="5"/>
      <c r="P32" s="5"/>
      <c r="Q32" s="5"/>
      <c r="R32" s="5"/>
      <c r="S32" s="5"/>
      <c r="T32" s="5"/>
      <c r="U32" s="5"/>
      <c r="V32" s="5"/>
      <c r="W32" s="5"/>
      <c r="X32" s="5"/>
      <c r="Y32" s="5"/>
      <c r="Z32" s="5"/>
      <c r="AA32" s="5"/>
      <c r="AB32" s="5"/>
      <c r="AC32" s="5"/>
      <c r="AD32" s="5"/>
      <c r="AE32" s="5"/>
    </row>
    <row r="33" spans="1:256" ht="13.5" x14ac:dyDescent="0.2">
      <c r="A33" s="289" t="s">
        <v>57</v>
      </c>
      <c r="B33" s="290"/>
      <c r="C33" s="291"/>
      <c r="D33" s="214"/>
      <c r="E33" s="161">
        <f>ROUND(E32*D33,2)</f>
        <v>0</v>
      </c>
      <c r="F33" s="162"/>
      <c r="G33" s="162"/>
      <c r="H33" s="162"/>
      <c r="I33" s="162"/>
      <c r="J33" s="7"/>
      <c r="K33" s="7"/>
      <c r="L33" s="7"/>
      <c r="M33" s="7"/>
      <c r="N33" s="5"/>
      <c r="O33" s="5"/>
      <c r="P33" s="5"/>
      <c r="Q33" s="5"/>
      <c r="R33" s="5"/>
      <c r="S33" s="5"/>
      <c r="T33" s="5"/>
      <c r="U33" s="5"/>
      <c r="V33" s="5"/>
      <c r="W33" s="5"/>
      <c r="X33" s="5"/>
      <c r="Y33" s="5"/>
      <c r="Z33" s="5"/>
      <c r="AA33" s="5"/>
      <c r="AB33" s="5"/>
      <c r="AC33" s="5"/>
      <c r="AD33" s="5"/>
      <c r="AE33" s="5"/>
    </row>
    <row r="34" spans="1:256" ht="13.5" x14ac:dyDescent="0.2">
      <c r="A34" s="292" t="s">
        <v>58</v>
      </c>
      <c r="B34" s="293"/>
      <c r="C34" s="294"/>
      <c r="D34" s="214"/>
      <c r="E34" s="163">
        <f>ROUND(D34*E33,2)</f>
        <v>0</v>
      </c>
      <c r="F34" s="162"/>
      <c r="G34" s="162"/>
      <c r="H34" s="162"/>
      <c r="I34" s="162"/>
      <c r="J34" s="7"/>
      <c r="K34" s="7"/>
      <c r="L34" s="7"/>
      <c r="M34" s="7"/>
      <c r="N34" s="5"/>
      <c r="O34" s="5"/>
      <c r="P34" s="5"/>
      <c r="Q34" s="5"/>
      <c r="R34" s="5"/>
      <c r="S34" s="5"/>
      <c r="T34" s="5"/>
      <c r="U34" s="5"/>
      <c r="V34" s="5"/>
      <c r="W34" s="5"/>
      <c r="X34" s="5"/>
      <c r="Y34" s="5"/>
      <c r="Z34" s="5"/>
      <c r="AA34" s="5"/>
      <c r="AB34" s="5"/>
      <c r="AC34" s="5"/>
      <c r="AD34" s="5"/>
      <c r="AE34" s="5"/>
    </row>
    <row r="35" spans="1:256" ht="14.25" customHeight="1" x14ac:dyDescent="0.2">
      <c r="A35" s="295" t="s">
        <v>59</v>
      </c>
      <c r="B35" s="296"/>
      <c r="C35" s="297"/>
      <c r="D35" s="215"/>
      <c r="E35" s="164">
        <f>ROUND(E32*D35,2)</f>
        <v>0</v>
      </c>
      <c r="F35" s="162"/>
      <c r="G35" s="162"/>
      <c r="H35" s="162"/>
      <c r="I35" s="162"/>
      <c r="J35" s="7"/>
      <c r="K35" s="7"/>
      <c r="L35" s="7"/>
      <c r="M35" s="7"/>
      <c r="N35" s="5"/>
      <c r="O35" s="5"/>
      <c r="P35" s="5"/>
      <c r="Q35" s="5"/>
      <c r="R35" s="5"/>
      <c r="S35" s="5"/>
      <c r="T35" s="5"/>
      <c r="U35" s="5"/>
      <c r="V35" s="5"/>
      <c r="W35" s="5"/>
      <c r="X35" s="5"/>
      <c r="Y35" s="5"/>
      <c r="Z35" s="5"/>
      <c r="AA35" s="5"/>
      <c r="AB35" s="5"/>
      <c r="AC35" s="5"/>
      <c r="AD35" s="5"/>
      <c r="AE35" s="5"/>
    </row>
    <row r="36" spans="1:256" ht="14.25" thickBot="1" x14ac:dyDescent="0.25">
      <c r="A36" s="298" t="s">
        <v>60</v>
      </c>
      <c r="B36" s="299"/>
      <c r="C36" s="300"/>
      <c r="D36" s="165">
        <v>0.2359</v>
      </c>
      <c r="E36" s="166">
        <f>ROUND(F32*D36,2)</f>
        <v>0</v>
      </c>
      <c r="F36" s="162"/>
      <c r="G36" s="162"/>
      <c r="H36" s="162"/>
      <c r="I36" s="162"/>
      <c r="J36" s="9"/>
      <c r="K36" s="7"/>
      <c r="L36" s="7"/>
      <c r="M36" s="7"/>
      <c r="N36" s="5"/>
      <c r="O36" s="5"/>
      <c r="P36" s="5"/>
      <c r="Q36" s="5"/>
      <c r="R36" s="5"/>
      <c r="S36" s="5"/>
      <c r="T36" s="5"/>
      <c r="U36" s="5"/>
      <c r="V36" s="5"/>
      <c r="W36" s="5"/>
      <c r="X36" s="5"/>
      <c r="Y36" s="5"/>
      <c r="Z36" s="5"/>
      <c r="AA36" s="5"/>
      <c r="AB36" s="5"/>
      <c r="AC36" s="5"/>
      <c r="AD36" s="5"/>
      <c r="AE36" s="5"/>
    </row>
    <row r="37" spans="1:256" ht="14.25" thickBot="1" x14ac:dyDescent="0.3">
      <c r="A37" s="301" t="s">
        <v>61</v>
      </c>
      <c r="B37" s="302"/>
      <c r="C37" s="302"/>
      <c r="D37" s="303"/>
      <c r="E37" s="167">
        <f>E32+E33+E35+E36</f>
        <v>0</v>
      </c>
      <c r="F37" s="162"/>
      <c r="G37" s="162"/>
      <c r="H37" s="162"/>
      <c r="I37" s="162"/>
      <c r="J37" s="7"/>
      <c r="K37" s="7"/>
      <c r="L37" s="7"/>
      <c r="M37" s="7"/>
      <c r="N37" s="5"/>
      <c r="O37" s="5"/>
      <c r="P37" s="5"/>
      <c r="Q37" s="5"/>
      <c r="R37" s="5"/>
      <c r="S37" s="5"/>
      <c r="T37" s="5"/>
      <c r="U37" s="5"/>
      <c r="V37" s="5"/>
      <c r="W37" s="5"/>
      <c r="X37" s="5"/>
      <c r="Y37" s="5"/>
      <c r="Z37" s="5"/>
      <c r="AA37" s="5"/>
      <c r="AB37" s="5"/>
      <c r="AC37" s="5"/>
      <c r="AD37" s="5"/>
      <c r="AE37" s="5"/>
    </row>
    <row r="38" spans="1:256" ht="30" customHeight="1" x14ac:dyDescent="0.25">
      <c r="A38" s="168"/>
      <c r="B38" s="168"/>
      <c r="C38" s="168"/>
      <c r="D38" s="168"/>
      <c r="E38" s="169"/>
      <c r="F38" s="162"/>
      <c r="G38" s="162"/>
      <c r="H38" s="162"/>
      <c r="I38" s="162"/>
      <c r="J38" s="5"/>
      <c r="K38" s="5"/>
      <c r="L38" s="5"/>
      <c r="M38" s="5"/>
      <c r="N38" s="5"/>
      <c r="O38" s="5"/>
      <c r="P38" s="5"/>
      <c r="Q38" s="5"/>
      <c r="R38" s="5"/>
      <c r="S38" s="5"/>
      <c r="T38" s="5"/>
      <c r="U38" s="5"/>
      <c r="V38" s="5"/>
      <c r="W38" s="5"/>
      <c r="X38" s="5"/>
      <c r="Y38" s="5"/>
      <c r="Z38" s="5"/>
      <c r="AA38" s="5"/>
      <c r="AB38" s="5"/>
      <c r="AC38" s="5"/>
      <c r="AD38" s="5"/>
      <c r="AE38" s="5"/>
    </row>
    <row r="39" spans="1:256" ht="13.5" x14ac:dyDescent="0.25">
      <c r="A39" s="170"/>
      <c r="B39" s="170" t="s">
        <v>8</v>
      </c>
      <c r="C39" s="304">
        <f>Būv.KOPTĀME_!B30</f>
        <v>0</v>
      </c>
      <c r="D39" s="305"/>
      <c r="E39" s="305"/>
      <c r="F39" s="305"/>
      <c r="G39" s="305"/>
      <c r="H39" s="305"/>
      <c r="I39" s="305"/>
      <c r="J39" s="5"/>
      <c r="K39" s="5"/>
      <c r="L39" s="5"/>
      <c r="M39" s="5"/>
      <c r="N39" s="5"/>
      <c r="O39" s="5"/>
      <c r="P39" s="5"/>
      <c r="Q39" s="5"/>
      <c r="R39" s="5"/>
      <c r="S39" s="5"/>
      <c r="T39" s="5"/>
      <c r="U39" s="5"/>
      <c r="V39" s="5"/>
      <c r="W39" s="5"/>
      <c r="X39" s="5"/>
      <c r="Y39" s="5"/>
      <c r="Z39" s="5"/>
      <c r="AA39" s="5"/>
      <c r="AB39" s="5"/>
      <c r="AC39" s="5"/>
      <c r="AD39" s="5"/>
      <c r="AE39" s="5"/>
    </row>
    <row r="40" spans="1:256" ht="13.5" customHeight="1" x14ac:dyDescent="0.2">
      <c r="A40" s="2"/>
      <c r="B40" s="2"/>
      <c r="C40" s="275" t="s">
        <v>9</v>
      </c>
      <c r="D40" s="275"/>
      <c r="E40" s="275"/>
      <c r="F40" s="275"/>
      <c r="G40" s="275"/>
      <c r="H40" s="275"/>
      <c r="I40" s="275"/>
      <c r="J40" s="5"/>
      <c r="K40" s="5"/>
      <c r="L40" s="5"/>
      <c r="M40" s="5"/>
      <c r="N40" s="5"/>
      <c r="O40" s="5"/>
      <c r="P40" s="5"/>
      <c r="Q40" s="5"/>
      <c r="R40" s="5"/>
      <c r="S40" s="5"/>
      <c r="T40" s="5"/>
      <c r="U40" s="5"/>
      <c r="V40" s="5"/>
      <c r="W40" s="5"/>
      <c r="X40" s="5"/>
      <c r="Y40" s="5"/>
      <c r="Z40" s="5"/>
      <c r="AA40" s="5"/>
      <c r="AB40" s="5"/>
      <c r="AC40" s="5"/>
      <c r="AD40" s="5"/>
      <c r="AE40" s="5"/>
    </row>
    <row r="41" spans="1:256" ht="30" customHeight="1" x14ac:dyDescent="0.2">
      <c r="A41" s="2"/>
      <c r="B41" s="2"/>
      <c r="C41" s="216"/>
      <c r="D41" s="172"/>
      <c r="E41" s="172"/>
      <c r="F41" s="173"/>
      <c r="G41" s="162"/>
      <c r="H41" s="162"/>
      <c r="I41" s="162"/>
      <c r="J41" s="5"/>
      <c r="K41" s="5"/>
      <c r="L41" s="5"/>
      <c r="M41" s="5"/>
      <c r="N41" s="5"/>
      <c r="O41" s="5"/>
      <c r="P41" s="5"/>
      <c r="Q41" s="5"/>
      <c r="R41" s="5"/>
      <c r="S41" s="5"/>
      <c r="T41" s="5"/>
      <c r="U41" s="5"/>
      <c r="V41" s="5"/>
      <c r="W41" s="5"/>
      <c r="X41" s="5"/>
      <c r="Y41" s="5"/>
      <c r="Z41" s="5"/>
      <c r="AA41" s="5"/>
      <c r="AB41" s="5"/>
      <c r="AC41" s="5"/>
      <c r="AD41" s="5"/>
      <c r="AE41" s="5"/>
    </row>
    <row r="42" spans="1:256" ht="13.5" x14ac:dyDescent="0.25">
      <c r="A42" s="2"/>
      <c r="B42" s="170" t="s">
        <v>14</v>
      </c>
      <c r="C42" s="279"/>
      <c r="D42" s="279"/>
      <c r="E42" s="279"/>
      <c r="F42" s="279"/>
      <c r="G42" s="279"/>
      <c r="H42" s="279"/>
      <c r="I42" s="279"/>
      <c r="J42" s="5"/>
      <c r="K42" s="5"/>
      <c r="L42" s="5"/>
      <c r="M42" s="5"/>
      <c r="N42" s="5"/>
      <c r="O42" s="5"/>
      <c r="P42" s="5"/>
      <c r="Q42" s="5"/>
      <c r="R42" s="5"/>
      <c r="S42" s="5"/>
      <c r="T42" s="5"/>
      <c r="U42" s="5"/>
      <c r="V42" s="5"/>
      <c r="W42" s="5"/>
      <c r="X42" s="5"/>
      <c r="Y42" s="5"/>
      <c r="Z42" s="5"/>
      <c r="AA42" s="5"/>
      <c r="AB42" s="5"/>
      <c r="AC42" s="5"/>
      <c r="AD42" s="5"/>
      <c r="AE42" s="5"/>
    </row>
    <row r="43" spans="1:256" ht="13.5" customHeight="1" x14ac:dyDescent="0.2">
      <c r="A43" s="2"/>
      <c r="B43" s="2"/>
      <c r="C43" s="275" t="s">
        <v>9</v>
      </c>
      <c r="D43" s="275"/>
      <c r="E43" s="275"/>
      <c r="F43" s="275"/>
      <c r="G43" s="275"/>
      <c r="H43" s="275"/>
      <c r="I43" s="275"/>
      <c r="J43" s="5"/>
      <c r="K43" s="5"/>
      <c r="L43" s="5"/>
      <c r="M43" s="5"/>
      <c r="N43" s="5"/>
      <c r="O43" s="5"/>
      <c r="P43" s="5"/>
      <c r="Q43" s="5"/>
      <c r="R43" s="5"/>
      <c r="S43" s="5"/>
      <c r="T43" s="5"/>
      <c r="U43" s="5"/>
      <c r="V43" s="5"/>
      <c r="W43" s="5"/>
      <c r="X43" s="5"/>
      <c r="Y43" s="5"/>
      <c r="Z43" s="5"/>
      <c r="AA43" s="5"/>
      <c r="AB43" s="5"/>
      <c r="AC43" s="5"/>
      <c r="AD43" s="5"/>
      <c r="AE43" s="5"/>
    </row>
    <row r="44" spans="1:256" ht="13.5" x14ac:dyDescent="0.2">
      <c r="A44" s="2"/>
      <c r="B44" s="2"/>
      <c r="C44" s="216"/>
      <c r="D44" s="172"/>
      <c r="E44" s="172"/>
      <c r="F44" s="173"/>
      <c r="G44" s="162"/>
      <c r="H44" s="162"/>
      <c r="I44" s="162"/>
      <c r="J44" s="5"/>
      <c r="K44" s="5"/>
      <c r="L44" s="5"/>
      <c r="M44" s="5"/>
      <c r="N44" s="5"/>
      <c r="O44" s="5"/>
      <c r="P44" s="5"/>
      <c r="Q44" s="5"/>
      <c r="R44" s="5"/>
      <c r="S44" s="5"/>
      <c r="T44" s="5"/>
      <c r="U44" s="5"/>
      <c r="V44" s="5"/>
      <c r="W44" s="5"/>
      <c r="X44" s="5"/>
      <c r="Y44" s="5"/>
      <c r="Z44" s="5"/>
      <c r="AA44" s="5"/>
      <c r="AB44" s="5"/>
      <c r="AC44" s="5"/>
      <c r="AD44" s="5"/>
      <c r="AE44" s="5"/>
    </row>
    <row r="45" spans="1:256" ht="13.5" x14ac:dyDescent="0.25">
      <c r="A45" s="2"/>
      <c r="B45" s="174" t="s">
        <v>15</v>
      </c>
      <c r="C45" s="213"/>
      <c r="D45" s="172"/>
      <c r="E45" s="172"/>
      <c r="F45" s="173"/>
      <c r="G45" s="162"/>
      <c r="H45" s="162"/>
      <c r="I45" s="162"/>
      <c r="J45" s="5"/>
      <c r="K45" s="5"/>
      <c r="L45" s="5"/>
      <c r="M45" s="5"/>
      <c r="N45" s="5"/>
      <c r="O45" s="5"/>
      <c r="P45" s="5"/>
      <c r="Q45" s="5"/>
      <c r="R45" s="5"/>
      <c r="S45" s="5"/>
      <c r="T45" s="5"/>
      <c r="U45" s="5"/>
      <c r="V45" s="5"/>
      <c r="W45" s="5"/>
      <c r="X45" s="5"/>
      <c r="Y45" s="5"/>
      <c r="Z45" s="5"/>
      <c r="AA45" s="5"/>
      <c r="AB45" s="5"/>
      <c r="AC45" s="5"/>
      <c r="AD45" s="5"/>
      <c r="AE45" s="5"/>
    </row>
    <row r="46" spans="1:256" ht="13.5" x14ac:dyDescent="0.2">
      <c r="A46" s="2"/>
      <c r="B46" s="2"/>
      <c r="C46" s="216"/>
      <c r="D46" s="172"/>
      <c r="E46" s="172"/>
      <c r="F46" s="173"/>
      <c r="G46" s="162"/>
      <c r="H46" s="162"/>
      <c r="I46" s="162"/>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row>
    <row r="47" spans="1:256" x14ac:dyDescent="0.2">
      <c r="A47" s="276"/>
      <c r="B47" s="276"/>
      <c r="C47" s="277"/>
      <c r="D47" s="277"/>
      <c r="E47" s="277"/>
      <c r="F47" s="277"/>
      <c r="G47" s="277"/>
      <c r="H47" s="277"/>
      <c r="I47" s="277"/>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row>
    <row r="48" spans="1:256" x14ac:dyDescent="0.2">
      <c r="A48" s="276"/>
      <c r="B48" s="276"/>
      <c r="C48" s="175"/>
      <c r="D48" s="175"/>
      <c r="E48" s="175"/>
      <c r="F48" s="175"/>
      <c r="G48" s="175"/>
      <c r="H48" s="175"/>
      <c r="I48" s="17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row>
    <row r="49" spans="1:256" x14ac:dyDescent="0.2">
      <c r="A49" s="276"/>
      <c r="B49" s="276"/>
      <c r="C49" s="278"/>
      <c r="D49" s="278"/>
      <c r="E49" s="278"/>
      <c r="F49" s="278"/>
      <c r="G49" s="278"/>
      <c r="H49" s="278"/>
      <c r="I49" s="278"/>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row>
    <row r="50" spans="1:256" x14ac:dyDescent="0.2">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row>
    <row r="51" spans="1:256" x14ac:dyDescent="0.2">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row>
    <row r="52" spans="1:256" x14ac:dyDescent="0.2">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row>
    <row r="53" spans="1:256" x14ac:dyDescent="0.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row>
    <row r="54" spans="1:256" x14ac:dyDescent="0.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row>
    <row r="55" spans="1:256" x14ac:dyDescent="0.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row>
    <row r="56" spans="1:256"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row>
    <row r="57" spans="1:256"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row>
    <row r="58" spans="1:256"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row>
    <row r="59" spans="1:256"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row>
    <row r="60" spans="1:256"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row>
    <row r="61" spans="1:256" x14ac:dyDescent="0.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row>
    <row r="62" spans="1:256"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row>
    <row r="63" spans="1:256"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row>
    <row r="64" spans="1:256"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row>
    <row r="65" spans="1:256"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row>
    <row r="66" spans="1:256"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row>
    <row r="67" spans="1:256"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row>
    <row r="68" spans="1:256"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row>
    <row r="69" spans="1:256"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row>
    <row r="70" spans="1:256"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row>
    <row r="71" spans="1:256"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row>
    <row r="72" spans="1:256"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row>
    <row r="73" spans="1:256"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row>
    <row r="74" spans="1:256"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row>
    <row r="75" spans="1:256"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row>
    <row r="76" spans="1:256"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row>
    <row r="77" spans="1:256"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row>
    <row r="78" spans="1:256"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row>
    <row r="79" spans="1:256"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row>
    <row r="80" spans="1:256"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row>
    <row r="81" spans="1:256"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row>
    <row r="82" spans="1:256"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row>
    <row r="83" spans="1:256"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row>
    <row r="84" spans="1:256"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row>
    <row r="85" spans="1:256"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row>
    <row r="86" spans="1:256"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row>
    <row r="87" spans="1:256"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row>
    <row r="88" spans="1:256"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row>
    <row r="89" spans="1:256"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row>
    <row r="90" spans="1:256"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row>
    <row r="91" spans="1:256"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row>
    <row r="92" spans="1:256"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row>
    <row r="93" spans="1:256"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row>
    <row r="94" spans="1:256"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row>
    <row r="95" spans="1:256"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row>
    <row r="96" spans="1:256"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row>
    <row r="97" spans="1:256"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row>
    <row r="98" spans="1:256"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row>
    <row r="99" spans="1:256"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row>
    <row r="100" spans="1:256"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row>
    <row r="101" spans="1:256"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row>
    <row r="102" spans="1:256"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row>
    <row r="103" spans="1:256"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row>
    <row r="104" spans="1:256"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row>
    <row r="105" spans="1:256"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row>
    <row r="106" spans="1:256"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row>
    <row r="107" spans="1:256"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row>
    <row r="108" spans="1:256"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row>
    <row r="109" spans="1:256"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row>
    <row r="110" spans="1:256"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row>
    <row r="111" spans="1:256"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row>
    <row r="112" spans="1:256"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row>
    <row r="113" spans="1:256"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row>
    <row r="114" spans="1:256"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row>
    <row r="115" spans="1:256"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row>
    <row r="116" spans="1:256"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row>
    <row r="117" spans="1:256"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row>
    <row r="118" spans="1:256"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row>
    <row r="119" spans="1:256"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row>
    <row r="120" spans="1:256"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row>
    <row r="121" spans="1:256"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row>
    <row r="122" spans="1:256"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row>
    <row r="123" spans="1:256"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row>
    <row r="124" spans="1:256"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row>
    <row r="125" spans="1:256"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row>
    <row r="126" spans="1:256"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row>
    <row r="127" spans="1:256"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row>
    <row r="128" spans="1:256"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row>
    <row r="129" spans="1:256"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row>
    <row r="130" spans="1:256"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row>
    <row r="131" spans="1:256"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row>
    <row r="132" spans="1:256"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row>
    <row r="133" spans="1:256"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row>
    <row r="134" spans="1:256"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row>
    <row r="135" spans="1:256"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row>
    <row r="136" spans="1:256"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row>
    <row r="137" spans="1:256"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row>
    <row r="138" spans="1:256"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row>
    <row r="139" spans="1:256"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row>
    <row r="140" spans="1:256"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row>
    <row r="141" spans="1:256"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row>
    <row r="142" spans="1:256"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row>
    <row r="143" spans="1:256"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row>
    <row r="144" spans="1:256"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row>
    <row r="145" spans="1:256"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row>
    <row r="146" spans="1:256"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row>
    <row r="147" spans="1:256"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row>
    <row r="148" spans="1:256"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row>
    <row r="149" spans="1:256"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row>
    <row r="150" spans="1:256"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row>
    <row r="151" spans="1:256"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row>
    <row r="152" spans="1:256"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row>
    <row r="153" spans="1:256"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row>
    <row r="154" spans="1:256"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row>
    <row r="155" spans="1:256"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row>
    <row r="156" spans="1:256"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row>
    <row r="157" spans="1:256"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row>
    <row r="158" spans="1:256"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row>
    <row r="159" spans="1:256"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row>
    <row r="160" spans="1:256"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row>
    <row r="161" spans="1:256"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row>
    <row r="162" spans="1:256"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row>
    <row r="163" spans="1:256"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row>
    <row r="164" spans="1:256"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row>
    <row r="165" spans="1:256"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row>
    <row r="166" spans="1:256"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row>
    <row r="167" spans="1:256"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row>
    <row r="168" spans="1:256"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row>
    <row r="169" spans="1:256"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row>
    <row r="170" spans="1:256"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row>
    <row r="171" spans="1:256"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row>
    <row r="172" spans="1:256"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row>
    <row r="173" spans="1:256"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row>
    <row r="174" spans="1:256"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row>
    <row r="175" spans="1:256"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row>
    <row r="176" spans="1:256"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row>
    <row r="177" spans="1:256"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row>
    <row r="178" spans="1:256"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row>
    <row r="179" spans="1:256"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row>
    <row r="180" spans="1:256"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row>
    <row r="181" spans="1:256"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row>
    <row r="182" spans="1:256"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row>
    <row r="183" spans="1:256"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row>
    <row r="184" spans="1:256"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row>
    <row r="185" spans="1:256"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row>
    <row r="186" spans="1:256"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row>
    <row r="187" spans="1:256"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row>
    <row r="188" spans="1:256"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row>
    <row r="189" spans="1:256"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row>
    <row r="190" spans="1:256"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row>
    <row r="191" spans="1:256"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row>
    <row r="192" spans="1:256"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row>
    <row r="193" spans="1:256"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row>
    <row r="194" spans="1:256"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row>
    <row r="195" spans="1:256"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row>
    <row r="196" spans="1:256"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row>
    <row r="197" spans="1:256"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row>
    <row r="198" spans="1:256"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row>
    <row r="199" spans="1:256"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row>
    <row r="200" spans="1:256"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row>
    <row r="201" spans="1:256"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row>
    <row r="202" spans="1:256"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row>
    <row r="203" spans="1:256"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row>
    <row r="204" spans="1:256"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row>
    <row r="205" spans="1:256"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row>
    <row r="206" spans="1:256"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row>
    <row r="207" spans="1:256"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row>
    <row r="208" spans="1:256"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row>
    <row r="209" spans="1:256"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row>
    <row r="210" spans="1:256"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row>
    <row r="211" spans="1:256"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row>
    <row r="212" spans="1:256"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row>
    <row r="213" spans="1:256"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row>
    <row r="214" spans="1:256"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row>
    <row r="215" spans="1:256"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row>
    <row r="216" spans="1:256"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row>
    <row r="217" spans="1:256"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row>
    <row r="218" spans="1:256"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row>
    <row r="219" spans="1:256"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row>
    <row r="220" spans="1:256"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row>
    <row r="221" spans="1:256"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row>
    <row r="222" spans="1:256"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row>
    <row r="223" spans="1:256"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row>
    <row r="224" spans="1:256"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row>
    <row r="225" spans="1:256"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row>
    <row r="226" spans="1:256"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row>
    <row r="227" spans="1:256"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row>
    <row r="228" spans="1:256"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row>
    <row r="229" spans="1:256"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row>
    <row r="230" spans="1:256"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row>
    <row r="231" spans="1:256"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row>
    <row r="232" spans="1:256"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row>
    <row r="233" spans="1:256"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row>
    <row r="234" spans="1:256"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row>
    <row r="235" spans="1:256"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row>
    <row r="236" spans="1:256"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row>
    <row r="237" spans="1:256"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row>
    <row r="238" spans="1:256"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row>
    <row r="239" spans="1:256"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row>
    <row r="240" spans="1:256"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row>
    <row r="241" spans="1:256"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row>
    <row r="242" spans="1:256"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row>
    <row r="243" spans="1:256"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row>
    <row r="244" spans="1:256"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row>
    <row r="245" spans="1:256"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row>
    <row r="246" spans="1:256"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row>
    <row r="247" spans="1:256"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row>
    <row r="248" spans="1:256"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row>
    <row r="249" spans="1:256"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row>
    <row r="250" spans="1:256"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row>
    <row r="251" spans="1:256"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row>
    <row r="252" spans="1:256"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row>
    <row r="253" spans="1:256"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row>
    <row r="254" spans="1:256"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row>
    <row r="255" spans="1:256"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row>
    <row r="256" spans="1:256"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row>
    <row r="257" spans="1:256"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row>
    <row r="258" spans="1:256"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row>
    <row r="259" spans="1:256"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row>
    <row r="260" spans="1:256"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row>
    <row r="261" spans="1:256"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row>
    <row r="262" spans="1:256"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row>
  </sheetData>
  <mergeCells count="41">
    <mergeCell ref="A15:A16"/>
    <mergeCell ref="B15:B16"/>
    <mergeCell ref="C15:D16"/>
    <mergeCell ref="E15:E16"/>
    <mergeCell ref="F15:H15"/>
    <mergeCell ref="A2:I2"/>
    <mergeCell ref="A3:I3"/>
    <mergeCell ref="A5:I5"/>
    <mergeCell ref="A7:I7"/>
    <mergeCell ref="G13:H13"/>
    <mergeCell ref="C27:D27"/>
    <mergeCell ref="I15:I16"/>
    <mergeCell ref="C17:D17"/>
    <mergeCell ref="C18:D18"/>
    <mergeCell ref="C19:D19"/>
    <mergeCell ref="C20:D20"/>
    <mergeCell ref="C21:D21"/>
    <mergeCell ref="C22:D22"/>
    <mergeCell ref="C23:D23"/>
    <mergeCell ref="C24:D24"/>
    <mergeCell ref="C25:D25"/>
    <mergeCell ref="C26:D26"/>
    <mergeCell ref="A37:D37"/>
    <mergeCell ref="C28:D28"/>
    <mergeCell ref="C29:D29"/>
    <mergeCell ref="C30:D30"/>
    <mergeCell ref="C31:D31"/>
    <mergeCell ref="A32:D32"/>
    <mergeCell ref="A33:C33"/>
    <mergeCell ref="A34:C34"/>
    <mergeCell ref="A35:C35"/>
    <mergeCell ref="A36:C36"/>
    <mergeCell ref="A48:B48"/>
    <mergeCell ref="A49:B49"/>
    <mergeCell ref="C49:I49"/>
    <mergeCell ref="C39:I39"/>
    <mergeCell ref="C40:I40"/>
    <mergeCell ref="C42:I42"/>
    <mergeCell ref="C43:I43"/>
    <mergeCell ref="A47:B47"/>
    <mergeCell ref="C47:I47"/>
  </mergeCells>
  <pageMargins left="0.70866141732283472" right="0.70866141732283472" top="0.74803149606299213" bottom="0.74803149606299213" header="0.31496062992125984" footer="0.31496062992125984"/>
  <pageSetup paperSize="9" fitToHeight="0" orientation="landscape" r:id="rId1"/>
  <headerFooter>
    <oddFooter>&amp;C&amp;"time,Italic"&amp;10&amp;P /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CC"/>
    <pageSetUpPr fitToPage="1"/>
  </sheetPr>
  <dimension ref="A1:IV264"/>
  <sheetViews>
    <sheetView view="pageBreakPreview" topLeftCell="A22" zoomScaleNormal="100" zoomScaleSheetLayoutView="100" workbookViewId="0">
      <selection activeCell="C15" sqref="C15:D16"/>
    </sheetView>
  </sheetViews>
  <sheetFormatPr defaultRowHeight="12.75" x14ac:dyDescent="0.2"/>
  <cols>
    <col min="1" max="1" width="4.7109375" style="1" customWidth="1"/>
    <col min="2" max="2" width="9.28515625" style="1" customWidth="1"/>
    <col min="3" max="3" width="31.85546875" style="1" customWidth="1"/>
    <col min="4" max="4" width="10.7109375" style="1" customWidth="1"/>
    <col min="5" max="5" width="16.85546875" style="1" customWidth="1"/>
    <col min="6" max="6" width="12.42578125" style="1" customWidth="1"/>
    <col min="7" max="7" width="14.28515625" style="1" customWidth="1"/>
    <col min="8" max="8" width="12.7109375" style="1" customWidth="1"/>
    <col min="9" max="9" width="13.42578125" style="1" customWidth="1"/>
    <col min="10" max="10" width="6.7109375" style="1" customWidth="1"/>
    <col min="11" max="256" width="9.140625" style="1"/>
    <col min="257" max="257" width="3.85546875" style="1" customWidth="1"/>
    <col min="258" max="258" width="12.85546875" style="1" customWidth="1"/>
    <col min="259" max="259" width="36.85546875" style="1" customWidth="1"/>
    <col min="260" max="260" width="8.42578125" style="1" customWidth="1"/>
    <col min="261" max="261" width="16.85546875" style="1" customWidth="1"/>
    <col min="262" max="262" width="12.42578125" style="1" customWidth="1"/>
    <col min="263" max="263" width="14.28515625" style="1" customWidth="1"/>
    <col min="264" max="264" width="12.7109375" style="1" customWidth="1"/>
    <col min="265" max="265" width="14.140625" style="1" customWidth="1"/>
    <col min="266" max="266" width="6.7109375" style="1" customWidth="1"/>
    <col min="267" max="512" width="9.140625" style="1"/>
    <col min="513" max="513" width="3.85546875" style="1" customWidth="1"/>
    <col min="514" max="514" width="12.85546875" style="1" customWidth="1"/>
    <col min="515" max="515" width="36.85546875" style="1" customWidth="1"/>
    <col min="516" max="516" width="8.42578125" style="1" customWidth="1"/>
    <col min="517" max="517" width="16.85546875" style="1" customWidth="1"/>
    <col min="518" max="518" width="12.42578125" style="1" customWidth="1"/>
    <col min="519" max="519" width="14.28515625" style="1" customWidth="1"/>
    <col min="520" max="520" width="12.7109375" style="1" customWidth="1"/>
    <col min="521" max="521" width="14.140625" style="1" customWidth="1"/>
    <col min="522" max="522" width="6.7109375" style="1" customWidth="1"/>
    <col min="523" max="768" width="9.140625" style="1"/>
    <col min="769" max="769" width="3.85546875" style="1" customWidth="1"/>
    <col min="770" max="770" width="12.85546875" style="1" customWidth="1"/>
    <col min="771" max="771" width="36.85546875" style="1" customWidth="1"/>
    <col min="772" max="772" width="8.42578125" style="1" customWidth="1"/>
    <col min="773" max="773" width="16.85546875" style="1" customWidth="1"/>
    <col min="774" max="774" width="12.42578125" style="1" customWidth="1"/>
    <col min="775" max="775" width="14.28515625" style="1" customWidth="1"/>
    <col min="776" max="776" width="12.7109375" style="1" customWidth="1"/>
    <col min="777" max="777" width="14.140625" style="1" customWidth="1"/>
    <col min="778" max="778" width="6.7109375" style="1" customWidth="1"/>
    <col min="779" max="1024" width="9.140625" style="1"/>
    <col min="1025" max="1025" width="3.85546875" style="1" customWidth="1"/>
    <col min="1026" max="1026" width="12.85546875" style="1" customWidth="1"/>
    <col min="1027" max="1027" width="36.85546875" style="1" customWidth="1"/>
    <col min="1028" max="1028" width="8.42578125" style="1" customWidth="1"/>
    <col min="1029" max="1029" width="16.85546875" style="1" customWidth="1"/>
    <col min="1030" max="1030" width="12.42578125" style="1" customWidth="1"/>
    <col min="1031" max="1031" width="14.28515625" style="1" customWidth="1"/>
    <col min="1032" max="1032" width="12.7109375" style="1" customWidth="1"/>
    <col min="1033" max="1033" width="14.140625" style="1" customWidth="1"/>
    <col min="1034" max="1034" width="6.7109375" style="1" customWidth="1"/>
    <col min="1035" max="1280" width="9.140625" style="1"/>
    <col min="1281" max="1281" width="3.85546875" style="1" customWidth="1"/>
    <col min="1282" max="1282" width="12.85546875" style="1" customWidth="1"/>
    <col min="1283" max="1283" width="36.85546875" style="1" customWidth="1"/>
    <col min="1284" max="1284" width="8.42578125" style="1" customWidth="1"/>
    <col min="1285" max="1285" width="16.85546875" style="1" customWidth="1"/>
    <col min="1286" max="1286" width="12.42578125" style="1" customWidth="1"/>
    <col min="1287" max="1287" width="14.28515625" style="1" customWidth="1"/>
    <col min="1288" max="1288" width="12.7109375" style="1" customWidth="1"/>
    <col min="1289" max="1289" width="14.140625" style="1" customWidth="1"/>
    <col min="1290" max="1290" width="6.7109375" style="1" customWidth="1"/>
    <col min="1291" max="1536" width="9.140625" style="1"/>
    <col min="1537" max="1537" width="3.85546875" style="1" customWidth="1"/>
    <col min="1538" max="1538" width="12.85546875" style="1" customWidth="1"/>
    <col min="1539" max="1539" width="36.85546875" style="1" customWidth="1"/>
    <col min="1540" max="1540" width="8.42578125" style="1" customWidth="1"/>
    <col min="1541" max="1541" width="16.85546875" style="1" customWidth="1"/>
    <col min="1542" max="1542" width="12.42578125" style="1" customWidth="1"/>
    <col min="1543" max="1543" width="14.28515625" style="1" customWidth="1"/>
    <col min="1544" max="1544" width="12.7109375" style="1" customWidth="1"/>
    <col min="1545" max="1545" width="14.140625" style="1" customWidth="1"/>
    <col min="1546" max="1546" width="6.7109375" style="1" customWidth="1"/>
    <col min="1547" max="1792" width="9.140625" style="1"/>
    <col min="1793" max="1793" width="3.85546875" style="1" customWidth="1"/>
    <col min="1794" max="1794" width="12.85546875" style="1" customWidth="1"/>
    <col min="1795" max="1795" width="36.85546875" style="1" customWidth="1"/>
    <col min="1796" max="1796" width="8.42578125" style="1" customWidth="1"/>
    <col min="1797" max="1797" width="16.85546875" style="1" customWidth="1"/>
    <col min="1798" max="1798" width="12.42578125" style="1" customWidth="1"/>
    <col min="1799" max="1799" width="14.28515625" style="1" customWidth="1"/>
    <col min="1800" max="1800" width="12.7109375" style="1" customWidth="1"/>
    <col min="1801" max="1801" width="14.140625" style="1" customWidth="1"/>
    <col min="1802" max="1802" width="6.7109375" style="1" customWidth="1"/>
    <col min="1803" max="2048" width="9.140625" style="1"/>
    <col min="2049" max="2049" width="3.85546875" style="1" customWidth="1"/>
    <col min="2050" max="2050" width="12.85546875" style="1" customWidth="1"/>
    <col min="2051" max="2051" width="36.85546875" style="1" customWidth="1"/>
    <col min="2052" max="2052" width="8.42578125" style="1" customWidth="1"/>
    <col min="2053" max="2053" width="16.85546875" style="1" customWidth="1"/>
    <col min="2054" max="2054" width="12.42578125" style="1" customWidth="1"/>
    <col min="2055" max="2055" width="14.28515625" style="1" customWidth="1"/>
    <col min="2056" max="2056" width="12.7109375" style="1" customWidth="1"/>
    <col min="2057" max="2057" width="14.140625" style="1" customWidth="1"/>
    <col min="2058" max="2058" width="6.7109375" style="1" customWidth="1"/>
    <col min="2059" max="2304" width="9.140625" style="1"/>
    <col min="2305" max="2305" width="3.85546875" style="1" customWidth="1"/>
    <col min="2306" max="2306" width="12.85546875" style="1" customWidth="1"/>
    <col min="2307" max="2307" width="36.85546875" style="1" customWidth="1"/>
    <col min="2308" max="2308" width="8.42578125" style="1" customWidth="1"/>
    <col min="2309" max="2309" width="16.85546875" style="1" customWidth="1"/>
    <col min="2310" max="2310" width="12.42578125" style="1" customWidth="1"/>
    <col min="2311" max="2311" width="14.28515625" style="1" customWidth="1"/>
    <col min="2312" max="2312" width="12.7109375" style="1" customWidth="1"/>
    <col min="2313" max="2313" width="14.140625" style="1" customWidth="1"/>
    <col min="2314" max="2314" width="6.7109375" style="1" customWidth="1"/>
    <col min="2315" max="2560" width="9.140625" style="1"/>
    <col min="2561" max="2561" width="3.85546875" style="1" customWidth="1"/>
    <col min="2562" max="2562" width="12.85546875" style="1" customWidth="1"/>
    <col min="2563" max="2563" width="36.85546875" style="1" customWidth="1"/>
    <col min="2564" max="2564" width="8.42578125" style="1" customWidth="1"/>
    <col min="2565" max="2565" width="16.85546875" style="1" customWidth="1"/>
    <col min="2566" max="2566" width="12.42578125" style="1" customWidth="1"/>
    <col min="2567" max="2567" width="14.28515625" style="1" customWidth="1"/>
    <col min="2568" max="2568" width="12.7109375" style="1" customWidth="1"/>
    <col min="2569" max="2569" width="14.140625" style="1" customWidth="1"/>
    <col min="2570" max="2570" width="6.7109375" style="1" customWidth="1"/>
    <col min="2571" max="2816" width="9.140625" style="1"/>
    <col min="2817" max="2817" width="3.85546875" style="1" customWidth="1"/>
    <col min="2818" max="2818" width="12.85546875" style="1" customWidth="1"/>
    <col min="2819" max="2819" width="36.85546875" style="1" customWidth="1"/>
    <col min="2820" max="2820" width="8.42578125" style="1" customWidth="1"/>
    <col min="2821" max="2821" width="16.85546875" style="1" customWidth="1"/>
    <col min="2822" max="2822" width="12.42578125" style="1" customWidth="1"/>
    <col min="2823" max="2823" width="14.28515625" style="1" customWidth="1"/>
    <col min="2824" max="2824" width="12.7109375" style="1" customWidth="1"/>
    <col min="2825" max="2825" width="14.140625" style="1" customWidth="1"/>
    <col min="2826" max="2826" width="6.7109375" style="1" customWidth="1"/>
    <col min="2827" max="3072" width="9.140625" style="1"/>
    <col min="3073" max="3073" width="3.85546875" style="1" customWidth="1"/>
    <col min="3074" max="3074" width="12.85546875" style="1" customWidth="1"/>
    <col min="3075" max="3075" width="36.85546875" style="1" customWidth="1"/>
    <col min="3076" max="3076" width="8.42578125" style="1" customWidth="1"/>
    <col min="3077" max="3077" width="16.85546875" style="1" customWidth="1"/>
    <col min="3078" max="3078" width="12.42578125" style="1" customWidth="1"/>
    <col min="3079" max="3079" width="14.28515625" style="1" customWidth="1"/>
    <col min="3080" max="3080" width="12.7109375" style="1" customWidth="1"/>
    <col min="3081" max="3081" width="14.140625" style="1" customWidth="1"/>
    <col min="3082" max="3082" width="6.7109375" style="1" customWidth="1"/>
    <col min="3083" max="3328" width="9.140625" style="1"/>
    <col min="3329" max="3329" width="3.85546875" style="1" customWidth="1"/>
    <col min="3330" max="3330" width="12.85546875" style="1" customWidth="1"/>
    <col min="3331" max="3331" width="36.85546875" style="1" customWidth="1"/>
    <col min="3332" max="3332" width="8.42578125" style="1" customWidth="1"/>
    <col min="3333" max="3333" width="16.85546875" style="1" customWidth="1"/>
    <col min="3334" max="3334" width="12.42578125" style="1" customWidth="1"/>
    <col min="3335" max="3335" width="14.28515625" style="1" customWidth="1"/>
    <col min="3336" max="3336" width="12.7109375" style="1" customWidth="1"/>
    <col min="3337" max="3337" width="14.140625" style="1" customWidth="1"/>
    <col min="3338" max="3338" width="6.7109375" style="1" customWidth="1"/>
    <col min="3339" max="3584" width="9.140625" style="1"/>
    <col min="3585" max="3585" width="3.85546875" style="1" customWidth="1"/>
    <col min="3586" max="3586" width="12.85546875" style="1" customWidth="1"/>
    <col min="3587" max="3587" width="36.85546875" style="1" customWidth="1"/>
    <col min="3588" max="3588" width="8.42578125" style="1" customWidth="1"/>
    <col min="3589" max="3589" width="16.85546875" style="1" customWidth="1"/>
    <col min="3590" max="3590" width="12.42578125" style="1" customWidth="1"/>
    <col min="3591" max="3591" width="14.28515625" style="1" customWidth="1"/>
    <col min="3592" max="3592" width="12.7109375" style="1" customWidth="1"/>
    <col min="3593" max="3593" width="14.140625" style="1" customWidth="1"/>
    <col min="3594" max="3594" width="6.7109375" style="1" customWidth="1"/>
    <col min="3595" max="3840" width="9.140625" style="1"/>
    <col min="3841" max="3841" width="3.85546875" style="1" customWidth="1"/>
    <col min="3842" max="3842" width="12.85546875" style="1" customWidth="1"/>
    <col min="3843" max="3843" width="36.85546875" style="1" customWidth="1"/>
    <col min="3844" max="3844" width="8.42578125" style="1" customWidth="1"/>
    <col min="3845" max="3845" width="16.85546875" style="1" customWidth="1"/>
    <col min="3846" max="3846" width="12.42578125" style="1" customWidth="1"/>
    <col min="3847" max="3847" width="14.28515625" style="1" customWidth="1"/>
    <col min="3848" max="3848" width="12.7109375" style="1" customWidth="1"/>
    <col min="3849" max="3849" width="14.140625" style="1" customWidth="1"/>
    <col min="3850" max="3850" width="6.7109375" style="1" customWidth="1"/>
    <col min="3851" max="4096" width="9.140625" style="1"/>
    <col min="4097" max="4097" width="3.85546875" style="1" customWidth="1"/>
    <col min="4098" max="4098" width="12.85546875" style="1" customWidth="1"/>
    <col min="4099" max="4099" width="36.85546875" style="1" customWidth="1"/>
    <col min="4100" max="4100" width="8.42578125" style="1" customWidth="1"/>
    <col min="4101" max="4101" width="16.85546875" style="1" customWidth="1"/>
    <col min="4102" max="4102" width="12.42578125" style="1" customWidth="1"/>
    <col min="4103" max="4103" width="14.28515625" style="1" customWidth="1"/>
    <col min="4104" max="4104" width="12.7109375" style="1" customWidth="1"/>
    <col min="4105" max="4105" width="14.140625" style="1" customWidth="1"/>
    <col min="4106" max="4106" width="6.7109375" style="1" customWidth="1"/>
    <col min="4107" max="4352" width="9.140625" style="1"/>
    <col min="4353" max="4353" width="3.85546875" style="1" customWidth="1"/>
    <col min="4354" max="4354" width="12.85546875" style="1" customWidth="1"/>
    <col min="4355" max="4355" width="36.85546875" style="1" customWidth="1"/>
    <col min="4356" max="4356" width="8.42578125" style="1" customWidth="1"/>
    <col min="4357" max="4357" width="16.85546875" style="1" customWidth="1"/>
    <col min="4358" max="4358" width="12.42578125" style="1" customWidth="1"/>
    <col min="4359" max="4359" width="14.28515625" style="1" customWidth="1"/>
    <col min="4360" max="4360" width="12.7109375" style="1" customWidth="1"/>
    <col min="4361" max="4361" width="14.140625" style="1" customWidth="1"/>
    <col min="4362" max="4362" width="6.7109375" style="1" customWidth="1"/>
    <col min="4363" max="4608" width="9.140625" style="1"/>
    <col min="4609" max="4609" width="3.85546875" style="1" customWidth="1"/>
    <col min="4610" max="4610" width="12.85546875" style="1" customWidth="1"/>
    <col min="4611" max="4611" width="36.85546875" style="1" customWidth="1"/>
    <col min="4612" max="4612" width="8.42578125" style="1" customWidth="1"/>
    <col min="4613" max="4613" width="16.85546875" style="1" customWidth="1"/>
    <col min="4614" max="4614" width="12.42578125" style="1" customWidth="1"/>
    <col min="4615" max="4615" width="14.28515625" style="1" customWidth="1"/>
    <col min="4616" max="4616" width="12.7109375" style="1" customWidth="1"/>
    <col min="4617" max="4617" width="14.140625" style="1" customWidth="1"/>
    <col min="4618" max="4618" width="6.7109375" style="1" customWidth="1"/>
    <col min="4619" max="4864" width="9.140625" style="1"/>
    <col min="4865" max="4865" width="3.85546875" style="1" customWidth="1"/>
    <col min="4866" max="4866" width="12.85546875" style="1" customWidth="1"/>
    <col min="4867" max="4867" width="36.85546875" style="1" customWidth="1"/>
    <col min="4868" max="4868" width="8.42578125" style="1" customWidth="1"/>
    <col min="4869" max="4869" width="16.85546875" style="1" customWidth="1"/>
    <col min="4870" max="4870" width="12.42578125" style="1" customWidth="1"/>
    <col min="4871" max="4871" width="14.28515625" style="1" customWidth="1"/>
    <col min="4872" max="4872" width="12.7109375" style="1" customWidth="1"/>
    <col min="4873" max="4873" width="14.140625" style="1" customWidth="1"/>
    <col min="4874" max="4874" width="6.7109375" style="1" customWidth="1"/>
    <col min="4875" max="5120" width="9.140625" style="1"/>
    <col min="5121" max="5121" width="3.85546875" style="1" customWidth="1"/>
    <col min="5122" max="5122" width="12.85546875" style="1" customWidth="1"/>
    <col min="5123" max="5123" width="36.85546875" style="1" customWidth="1"/>
    <col min="5124" max="5124" width="8.42578125" style="1" customWidth="1"/>
    <col min="5125" max="5125" width="16.85546875" style="1" customWidth="1"/>
    <col min="5126" max="5126" width="12.42578125" style="1" customWidth="1"/>
    <col min="5127" max="5127" width="14.28515625" style="1" customWidth="1"/>
    <col min="5128" max="5128" width="12.7109375" style="1" customWidth="1"/>
    <col min="5129" max="5129" width="14.140625" style="1" customWidth="1"/>
    <col min="5130" max="5130" width="6.7109375" style="1" customWidth="1"/>
    <col min="5131" max="5376" width="9.140625" style="1"/>
    <col min="5377" max="5377" width="3.85546875" style="1" customWidth="1"/>
    <col min="5378" max="5378" width="12.85546875" style="1" customWidth="1"/>
    <col min="5379" max="5379" width="36.85546875" style="1" customWidth="1"/>
    <col min="5380" max="5380" width="8.42578125" style="1" customWidth="1"/>
    <col min="5381" max="5381" width="16.85546875" style="1" customWidth="1"/>
    <col min="5382" max="5382" width="12.42578125" style="1" customWidth="1"/>
    <col min="5383" max="5383" width="14.28515625" style="1" customWidth="1"/>
    <col min="5384" max="5384" width="12.7109375" style="1" customWidth="1"/>
    <col min="5385" max="5385" width="14.140625" style="1" customWidth="1"/>
    <col min="5386" max="5386" width="6.7109375" style="1" customWidth="1"/>
    <col min="5387" max="5632" width="9.140625" style="1"/>
    <col min="5633" max="5633" width="3.85546875" style="1" customWidth="1"/>
    <col min="5634" max="5634" width="12.85546875" style="1" customWidth="1"/>
    <col min="5635" max="5635" width="36.85546875" style="1" customWidth="1"/>
    <col min="5636" max="5636" width="8.42578125" style="1" customWidth="1"/>
    <col min="5637" max="5637" width="16.85546875" style="1" customWidth="1"/>
    <col min="5638" max="5638" width="12.42578125" style="1" customWidth="1"/>
    <col min="5639" max="5639" width="14.28515625" style="1" customWidth="1"/>
    <col min="5640" max="5640" width="12.7109375" style="1" customWidth="1"/>
    <col min="5641" max="5641" width="14.140625" style="1" customWidth="1"/>
    <col min="5642" max="5642" width="6.7109375" style="1" customWidth="1"/>
    <col min="5643" max="5888" width="9.140625" style="1"/>
    <col min="5889" max="5889" width="3.85546875" style="1" customWidth="1"/>
    <col min="5890" max="5890" width="12.85546875" style="1" customWidth="1"/>
    <col min="5891" max="5891" width="36.85546875" style="1" customWidth="1"/>
    <col min="5892" max="5892" width="8.42578125" style="1" customWidth="1"/>
    <col min="5893" max="5893" width="16.85546875" style="1" customWidth="1"/>
    <col min="5894" max="5894" width="12.42578125" style="1" customWidth="1"/>
    <col min="5895" max="5895" width="14.28515625" style="1" customWidth="1"/>
    <col min="5896" max="5896" width="12.7109375" style="1" customWidth="1"/>
    <col min="5897" max="5897" width="14.140625" style="1" customWidth="1"/>
    <col min="5898" max="5898" width="6.7109375" style="1" customWidth="1"/>
    <col min="5899" max="6144" width="9.140625" style="1"/>
    <col min="6145" max="6145" width="3.85546875" style="1" customWidth="1"/>
    <col min="6146" max="6146" width="12.85546875" style="1" customWidth="1"/>
    <col min="6147" max="6147" width="36.85546875" style="1" customWidth="1"/>
    <col min="6148" max="6148" width="8.42578125" style="1" customWidth="1"/>
    <col min="6149" max="6149" width="16.85546875" style="1" customWidth="1"/>
    <col min="6150" max="6150" width="12.42578125" style="1" customWidth="1"/>
    <col min="6151" max="6151" width="14.28515625" style="1" customWidth="1"/>
    <col min="6152" max="6152" width="12.7109375" style="1" customWidth="1"/>
    <col min="6153" max="6153" width="14.140625" style="1" customWidth="1"/>
    <col min="6154" max="6154" width="6.7109375" style="1" customWidth="1"/>
    <col min="6155" max="6400" width="9.140625" style="1"/>
    <col min="6401" max="6401" width="3.85546875" style="1" customWidth="1"/>
    <col min="6402" max="6402" width="12.85546875" style="1" customWidth="1"/>
    <col min="6403" max="6403" width="36.85546875" style="1" customWidth="1"/>
    <col min="6404" max="6404" width="8.42578125" style="1" customWidth="1"/>
    <col min="6405" max="6405" width="16.85546875" style="1" customWidth="1"/>
    <col min="6406" max="6406" width="12.42578125" style="1" customWidth="1"/>
    <col min="6407" max="6407" width="14.28515625" style="1" customWidth="1"/>
    <col min="6408" max="6408" width="12.7109375" style="1" customWidth="1"/>
    <col min="6409" max="6409" width="14.140625" style="1" customWidth="1"/>
    <col min="6410" max="6410" width="6.7109375" style="1" customWidth="1"/>
    <col min="6411" max="6656" width="9.140625" style="1"/>
    <col min="6657" max="6657" width="3.85546875" style="1" customWidth="1"/>
    <col min="6658" max="6658" width="12.85546875" style="1" customWidth="1"/>
    <col min="6659" max="6659" width="36.85546875" style="1" customWidth="1"/>
    <col min="6660" max="6660" width="8.42578125" style="1" customWidth="1"/>
    <col min="6661" max="6661" width="16.85546875" style="1" customWidth="1"/>
    <col min="6662" max="6662" width="12.42578125" style="1" customWidth="1"/>
    <col min="6663" max="6663" width="14.28515625" style="1" customWidth="1"/>
    <col min="6664" max="6664" width="12.7109375" style="1" customWidth="1"/>
    <col min="6665" max="6665" width="14.140625" style="1" customWidth="1"/>
    <col min="6666" max="6666" width="6.7109375" style="1" customWidth="1"/>
    <col min="6667" max="6912" width="9.140625" style="1"/>
    <col min="6913" max="6913" width="3.85546875" style="1" customWidth="1"/>
    <col min="6914" max="6914" width="12.85546875" style="1" customWidth="1"/>
    <col min="6915" max="6915" width="36.85546875" style="1" customWidth="1"/>
    <col min="6916" max="6916" width="8.42578125" style="1" customWidth="1"/>
    <col min="6917" max="6917" width="16.85546875" style="1" customWidth="1"/>
    <col min="6918" max="6918" width="12.42578125" style="1" customWidth="1"/>
    <col min="6919" max="6919" width="14.28515625" style="1" customWidth="1"/>
    <col min="6920" max="6920" width="12.7109375" style="1" customWidth="1"/>
    <col min="6921" max="6921" width="14.140625" style="1" customWidth="1"/>
    <col min="6922" max="6922" width="6.7109375" style="1" customWidth="1"/>
    <col min="6923" max="7168" width="9.140625" style="1"/>
    <col min="7169" max="7169" width="3.85546875" style="1" customWidth="1"/>
    <col min="7170" max="7170" width="12.85546875" style="1" customWidth="1"/>
    <col min="7171" max="7171" width="36.85546875" style="1" customWidth="1"/>
    <col min="7172" max="7172" width="8.42578125" style="1" customWidth="1"/>
    <col min="7173" max="7173" width="16.85546875" style="1" customWidth="1"/>
    <col min="7174" max="7174" width="12.42578125" style="1" customWidth="1"/>
    <col min="7175" max="7175" width="14.28515625" style="1" customWidth="1"/>
    <col min="7176" max="7176" width="12.7109375" style="1" customWidth="1"/>
    <col min="7177" max="7177" width="14.140625" style="1" customWidth="1"/>
    <col min="7178" max="7178" width="6.7109375" style="1" customWidth="1"/>
    <col min="7179" max="7424" width="9.140625" style="1"/>
    <col min="7425" max="7425" width="3.85546875" style="1" customWidth="1"/>
    <col min="7426" max="7426" width="12.85546875" style="1" customWidth="1"/>
    <col min="7427" max="7427" width="36.85546875" style="1" customWidth="1"/>
    <col min="7428" max="7428" width="8.42578125" style="1" customWidth="1"/>
    <col min="7429" max="7429" width="16.85546875" style="1" customWidth="1"/>
    <col min="7430" max="7430" width="12.42578125" style="1" customWidth="1"/>
    <col min="7431" max="7431" width="14.28515625" style="1" customWidth="1"/>
    <col min="7432" max="7432" width="12.7109375" style="1" customWidth="1"/>
    <col min="7433" max="7433" width="14.140625" style="1" customWidth="1"/>
    <col min="7434" max="7434" width="6.7109375" style="1" customWidth="1"/>
    <col min="7435" max="7680" width="9.140625" style="1"/>
    <col min="7681" max="7681" width="3.85546875" style="1" customWidth="1"/>
    <col min="7682" max="7682" width="12.85546875" style="1" customWidth="1"/>
    <col min="7683" max="7683" width="36.85546875" style="1" customWidth="1"/>
    <col min="7684" max="7684" width="8.42578125" style="1" customWidth="1"/>
    <col min="7685" max="7685" width="16.85546875" style="1" customWidth="1"/>
    <col min="7686" max="7686" width="12.42578125" style="1" customWidth="1"/>
    <col min="7687" max="7687" width="14.28515625" style="1" customWidth="1"/>
    <col min="7688" max="7688" width="12.7109375" style="1" customWidth="1"/>
    <col min="7689" max="7689" width="14.140625" style="1" customWidth="1"/>
    <col min="7690" max="7690" width="6.7109375" style="1" customWidth="1"/>
    <col min="7691" max="7936" width="9.140625" style="1"/>
    <col min="7937" max="7937" width="3.85546875" style="1" customWidth="1"/>
    <col min="7938" max="7938" width="12.85546875" style="1" customWidth="1"/>
    <col min="7939" max="7939" width="36.85546875" style="1" customWidth="1"/>
    <col min="7940" max="7940" width="8.42578125" style="1" customWidth="1"/>
    <col min="7941" max="7941" width="16.85546875" style="1" customWidth="1"/>
    <col min="7942" max="7942" width="12.42578125" style="1" customWidth="1"/>
    <col min="7943" max="7943" width="14.28515625" style="1" customWidth="1"/>
    <col min="7944" max="7944" width="12.7109375" style="1" customWidth="1"/>
    <col min="7945" max="7945" width="14.140625" style="1" customWidth="1"/>
    <col min="7946" max="7946" width="6.7109375" style="1" customWidth="1"/>
    <col min="7947" max="8192" width="9.140625" style="1"/>
    <col min="8193" max="8193" width="3.85546875" style="1" customWidth="1"/>
    <col min="8194" max="8194" width="12.85546875" style="1" customWidth="1"/>
    <col min="8195" max="8195" width="36.85546875" style="1" customWidth="1"/>
    <col min="8196" max="8196" width="8.42578125" style="1" customWidth="1"/>
    <col min="8197" max="8197" width="16.85546875" style="1" customWidth="1"/>
    <col min="8198" max="8198" width="12.42578125" style="1" customWidth="1"/>
    <col min="8199" max="8199" width="14.28515625" style="1" customWidth="1"/>
    <col min="8200" max="8200" width="12.7109375" style="1" customWidth="1"/>
    <col min="8201" max="8201" width="14.140625" style="1" customWidth="1"/>
    <col min="8202" max="8202" width="6.7109375" style="1" customWidth="1"/>
    <col min="8203" max="8448" width="9.140625" style="1"/>
    <col min="8449" max="8449" width="3.85546875" style="1" customWidth="1"/>
    <col min="8450" max="8450" width="12.85546875" style="1" customWidth="1"/>
    <col min="8451" max="8451" width="36.85546875" style="1" customWidth="1"/>
    <col min="8452" max="8452" width="8.42578125" style="1" customWidth="1"/>
    <col min="8453" max="8453" width="16.85546875" style="1" customWidth="1"/>
    <col min="8454" max="8454" width="12.42578125" style="1" customWidth="1"/>
    <col min="8455" max="8455" width="14.28515625" style="1" customWidth="1"/>
    <col min="8456" max="8456" width="12.7109375" style="1" customWidth="1"/>
    <col min="8457" max="8457" width="14.140625" style="1" customWidth="1"/>
    <col min="8458" max="8458" width="6.7109375" style="1" customWidth="1"/>
    <col min="8459" max="8704" width="9.140625" style="1"/>
    <col min="8705" max="8705" width="3.85546875" style="1" customWidth="1"/>
    <col min="8706" max="8706" width="12.85546875" style="1" customWidth="1"/>
    <col min="8707" max="8707" width="36.85546875" style="1" customWidth="1"/>
    <col min="8708" max="8708" width="8.42578125" style="1" customWidth="1"/>
    <col min="8709" max="8709" width="16.85546875" style="1" customWidth="1"/>
    <col min="8710" max="8710" width="12.42578125" style="1" customWidth="1"/>
    <col min="8711" max="8711" width="14.28515625" style="1" customWidth="1"/>
    <col min="8712" max="8712" width="12.7109375" style="1" customWidth="1"/>
    <col min="8713" max="8713" width="14.140625" style="1" customWidth="1"/>
    <col min="8714" max="8714" width="6.7109375" style="1" customWidth="1"/>
    <col min="8715" max="8960" width="9.140625" style="1"/>
    <col min="8961" max="8961" width="3.85546875" style="1" customWidth="1"/>
    <col min="8962" max="8962" width="12.85546875" style="1" customWidth="1"/>
    <col min="8963" max="8963" width="36.85546875" style="1" customWidth="1"/>
    <col min="8964" max="8964" width="8.42578125" style="1" customWidth="1"/>
    <col min="8965" max="8965" width="16.85546875" style="1" customWidth="1"/>
    <col min="8966" max="8966" width="12.42578125" style="1" customWidth="1"/>
    <col min="8967" max="8967" width="14.28515625" style="1" customWidth="1"/>
    <col min="8968" max="8968" width="12.7109375" style="1" customWidth="1"/>
    <col min="8969" max="8969" width="14.140625" style="1" customWidth="1"/>
    <col min="8970" max="8970" width="6.7109375" style="1" customWidth="1"/>
    <col min="8971" max="9216" width="9.140625" style="1"/>
    <col min="9217" max="9217" width="3.85546875" style="1" customWidth="1"/>
    <col min="9218" max="9218" width="12.85546875" style="1" customWidth="1"/>
    <col min="9219" max="9219" width="36.85546875" style="1" customWidth="1"/>
    <col min="9220" max="9220" width="8.42578125" style="1" customWidth="1"/>
    <col min="9221" max="9221" width="16.85546875" style="1" customWidth="1"/>
    <col min="9222" max="9222" width="12.42578125" style="1" customWidth="1"/>
    <col min="9223" max="9223" width="14.28515625" style="1" customWidth="1"/>
    <col min="9224" max="9224" width="12.7109375" style="1" customWidth="1"/>
    <col min="9225" max="9225" width="14.140625" style="1" customWidth="1"/>
    <col min="9226" max="9226" width="6.7109375" style="1" customWidth="1"/>
    <col min="9227" max="9472" width="9.140625" style="1"/>
    <col min="9473" max="9473" width="3.85546875" style="1" customWidth="1"/>
    <col min="9474" max="9474" width="12.85546875" style="1" customWidth="1"/>
    <col min="9475" max="9475" width="36.85546875" style="1" customWidth="1"/>
    <col min="9476" max="9476" width="8.42578125" style="1" customWidth="1"/>
    <col min="9477" max="9477" width="16.85546875" style="1" customWidth="1"/>
    <col min="9478" max="9478" width="12.42578125" style="1" customWidth="1"/>
    <col min="9479" max="9479" width="14.28515625" style="1" customWidth="1"/>
    <col min="9480" max="9480" width="12.7109375" style="1" customWidth="1"/>
    <col min="9481" max="9481" width="14.140625" style="1" customWidth="1"/>
    <col min="9482" max="9482" width="6.7109375" style="1" customWidth="1"/>
    <col min="9483" max="9728" width="9.140625" style="1"/>
    <col min="9729" max="9729" width="3.85546875" style="1" customWidth="1"/>
    <col min="9730" max="9730" width="12.85546875" style="1" customWidth="1"/>
    <col min="9731" max="9731" width="36.85546875" style="1" customWidth="1"/>
    <col min="9732" max="9732" width="8.42578125" style="1" customWidth="1"/>
    <col min="9733" max="9733" width="16.85546875" style="1" customWidth="1"/>
    <col min="9734" max="9734" width="12.42578125" style="1" customWidth="1"/>
    <col min="9735" max="9735" width="14.28515625" style="1" customWidth="1"/>
    <col min="9736" max="9736" width="12.7109375" style="1" customWidth="1"/>
    <col min="9737" max="9737" width="14.140625" style="1" customWidth="1"/>
    <col min="9738" max="9738" width="6.7109375" style="1" customWidth="1"/>
    <col min="9739" max="9984" width="9.140625" style="1"/>
    <col min="9985" max="9985" width="3.85546875" style="1" customWidth="1"/>
    <col min="9986" max="9986" width="12.85546875" style="1" customWidth="1"/>
    <col min="9987" max="9987" width="36.85546875" style="1" customWidth="1"/>
    <col min="9988" max="9988" width="8.42578125" style="1" customWidth="1"/>
    <col min="9989" max="9989" width="16.85546875" style="1" customWidth="1"/>
    <col min="9990" max="9990" width="12.42578125" style="1" customWidth="1"/>
    <col min="9991" max="9991" width="14.28515625" style="1" customWidth="1"/>
    <col min="9992" max="9992" width="12.7109375" style="1" customWidth="1"/>
    <col min="9993" max="9993" width="14.140625" style="1" customWidth="1"/>
    <col min="9994" max="9994" width="6.7109375" style="1" customWidth="1"/>
    <col min="9995" max="10240" width="9.140625" style="1"/>
    <col min="10241" max="10241" width="3.85546875" style="1" customWidth="1"/>
    <col min="10242" max="10242" width="12.85546875" style="1" customWidth="1"/>
    <col min="10243" max="10243" width="36.85546875" style="1" customWidth="1"/>
    <col min="10244" max="10244" width="8.42578125" style="1" customWidth="1"/>
    <col min="10245" max="10245" width="16.85546875" style="1" customWidth="1"/>
    <col min="10246" max="10246" width="12.42578125" style="1" customWidth="1"/>
    <col min="10247" max="10247" width="14.28515625" style="1" customWidth="1"/>
    <col min="10248" max="10248" width="12.7109375" style="1" customWidth="1"/>
    <col min="10249" max="10249" width="14.140625" style="1" customWidth="1"/>
    <col min="10250" max="10250" width="6.7109375" style="1" customWidth="1"/>
    <col min="10251" max="10496" width="9.140625" style="1"/>
    <col min="10497" max="10497" width="3.85546875" style="1" customWidth="1"/>
    <col min="10498" max="10498" width="12.85546875" style="1" customWidth="1"/>
    <col min="10499" max="10499" width="36.85546875" style="1" customWidth="1"/>
    <col min="10500" max="10500" width="8.42578125" style="1" customWidth="1"/>
    <col min="10501" max="10501" width="16.85546875" style="1" customWidth="1"/>
    <col min="10502" max="10502" width="12.42578125" style="1" customWidth="1"/>
    <col min="10503" max="10503" width="14.28515625" style="1" customWidth="1"/>
    <col min="10504" max="10504" width="12.7109375" style="1" customWidth="1"/>
    <col min="10505" max="10505" width="14.140625" style="1" customWidth="1"/>
    <col min="10506" max="10506" width="6.7109375" style="1" customWidth="1"/>
    <col min="10507" max="10752" width="9.140625" style="1"/>
    <col min="10753" max="10753" width="3.85546875" style="1" customWidth="1"/>
    <col min="10754" max="10754" width="12.85546875" style="1" customWidth="1"/>
    <col min="10755" max="10755" width="36.85546875" style="1" customWidth="1"/>
    <col min="10756" max="10756" width="8.42578125" style="1" customWidth="1"/>
    <col min="10757" max="10757" width="16.85546875" style="1" customWidth="1"/>
    <col min="10758" max="10758" width="12.42578125" style="1" customWidth="1"/>
    <col min="10759" max="10759" width="14.28515625" style="1" customWidth="1"/>
    <col min="10760" max="10760" width="12.7109375" style="1" customWidth="1"/>
    <col min="10761" max="10761" width="14.140625" style="1" customWidth="1"/>
    <col min="10762" max="10762" width="6.7109375" style="1" customWidth="1"/>
    <col min="10763" max="11008" width="9.140625" style="1"/>
    <col min="11009" max="11009" width="3.85546875" style="1" customWidth="1"/>
    <col min="11010" max="11010" width="12.85546875" style="1" customWidth="1"/>
    <col min="11011" max="11011" width="36.85546875" style="1" customWidth="1"/>
    <col min="11012" max="11012" width="8.42578125" style="1" customWidth="1"/>
    <col min="11013" max="11013" width="16.85546875" style="1" customWidth="1"/>
    <col min="11014" max="11014" width="12.42578125" style="1" customWidth="1"/>
    <col min="11015" max="11015" width="14.28515625" style="1" customWidth="1"/>
    <col min="11016" max="11016" width="12.7109375" style="1" customWidth="1"/>
    <col min="11017" max="11017" width="14.140625" style="1" customWidth="1"/>
    <col min="11018" max="11018" width="6.7109375" style="1" customWidth="1"/>
    <col min="11019" max="11264" width="9.140625" style="1"/>
    <col min="11265" max="11265" width="3.85546875" style="1" customWidth="1"/>
    <col min="11266" max="11266" width="12.85546875" style="1" customWidth="1"/>
    <col min="11267" max="11267" width="36.85546875" style="1" customWidth="1"/>
    <col min="11268" max="11268" width="8.42578125" style="1" customWidth="1"/>
    <col min="11269" max="11269" width="16.85546875" style="1" customWidth="1"/>
    <col min="11270" max="11270" width="12.42578125" style="1" customWidth="1"/>
    <col min="11271" max="11271" width="14.28515625" style="1" customWidth="1"/>
    <col min="11272" max="11272" width="12.7109375" style="1" customWidth="1"/>
    <col min="11273" max="11273" width="14.140625" style="1" customWidth="1"/>
    <col min="11274" max="11274" width="6.7109375" style="1" customWidth="1"/>
    <col min="11275" max="11520" width="9.140625" style="1"/>
    <col min="11521" max="11521" width="3.85546875" style="1" customWidth="1"/>
    <col min="11522" max="11522" width="12.85546875" style="1" customWidth="1"/>
    <col min="11523" max="11523" width="36.85546875" style="1" customWidth="1"/>
    <col min="11524" max="11524" width="8.42578125" style="1" customWidth="1"/>
    <col min="11525" max="11525" width="16.85546875" style="1" customWidth="1"/>
    <col min="11526" max="11526" width="12.42578125" style="1" customWidth="1"/>
    <col min="11527" max="11527" width="14.28515625" style="1" customWidth="1"/>
    <col min="11528" max="11528" width="12.7109375" style="1" customWidth="1"/>
    <col min="11529" max="11529" width="14.140625" style="1" customWidth="1"/>
    <col min="11530" max="11530" width="6.7109375" style="1" customWidth="1"/>
    <col min="11531" max="11776" width="9.140625" style="1"/>
    <col min="11777" max="11777" width="3.85546875" style="1" customWidth="1"/>
    <col min="11778" max="11778" width="12.85546875" style="1" customWidth="1"/>
    <col min="11779" max="11779" width="36.85546875" style="1" customWidth="1"/>
    <col min="11780" max="11780" width="8.42578125" style="1" customWidth="1"/>
    <col min="11781" max="11781" width="16.85546875" style="1" customWidth="1"/>
    <col min="11782" max="11782" width="12.42578125" style="1" customWidth="1"/>
    <col min="11783" max="11783" width="14.28515625" style="1" customWidth="1"/>
    <col min="11784" max="11784" width="12.7109375" style="1" customWidth="1"/>
    <col min="11785" max="11785" width="14.140625" style="1" customWidth="1"/>
    <col min="11786" max="11786" width="6.7109375" style="1" customWidth="1"/>
    <col min="11787" max="12032" width="9.140625" style="1"/>
    <col min="12033" max="12033" width="3.85546875" style="1" customWidth="1"/>
    <col min="12034" max="12034" width="12.85546875" style="1" customWidth="1"/>
    <col min="12035" max="12035" width="36.85546875" style="1" customWidth="1"/>
    <col min="12036" max="12036" width="8.42578125" style="1" customWidth="1"/>
    <col min="12037" max="12037" width="16.85546875" style="1" customWidth="1"/>
    <col min="12038" max="12038" width="12.42578125" style="1" customWidth="1"/>
    <col min="12039" max="12039" width="14.28515625" style="1" customWidth="1"/>
    <col min="12040" max="12040" width="12.7109375" style="1" customWidth="1"/>
    <col min="12041" max="12041" width="14.140625" style="1" customWidth="1"/>
    <col min="12042" max="12042" width="6.7109375" style="1" customWidth="1"/>
    <col min="12043" max="12288" width="9.140625" style="1"/>
    <col min="12289" max="12289" width="3.85546875" style="1" customWidth="1"/>
    <col min="12290" max="12290" width="12.85546875" style="1" customWidth="1"/>
    <col min="12291" max="12291" width="36.85546875" style="1" customWidth="1"/>
    <col min="12292" max="12292" width="8.42578125" style="1" customWidth="1"/>
    <col min="12293" max="12293" width="16.85546875" style="1" customWidth="1"/>
    <col min="12294" max="12294" width="12.42578125" style="1" customWidth="1"/>
    <col min="12295" max="12295" width="14.28515625" style="1" customWidth="1"/>
    <col min="12296" max="12296" width="12.7109375" style="1" customWidth="1"/>
    <col min="12297" max="12297" width="14.140625" style="1" customWidth="1"/>
    <col min="12298" max="12298" width="6.7109375" style="1" customWidth="1"/>
    <col min="12299" max="12544" width="9.140625" style="1"/>
    <col min="12545" max="12545" width="3.85546875" style="1" customWidth="1"/>
    <col min="12546" max="12546" width="12.85546875" style="1" customWidth="1"/>
    <col min="12547" max="12547" width="36.85546875" style="1" customWidth="1"/>
    <col min="12548" max="12548" width="8.42578125" style="1" customWidth="1"/>
    <col min="12549" max="12549" width="16.85546875" style="1" customWidth="1"/>
    <col min="12550" max="12550" width="12.42578125" style="1" customWidth="1"/>
    <col min="12551" max="12551" width="14.28515625" style="1" customWidth="1"/>
    <col min="12552" max="12552" width="12.7109375" style="1" customWidth="1"/>
    <col min="12553" max="12553" width="14.140625" style="1" customWidth="1"/>
    <col min="12554" max="12554" width="6.7109375" style="1" customWidth="1"/>
    <col min="12555" max="12800" width="9.140625" style="1"/>
    <col min="12801" max="12801" width="3.85546875" style="1" customWidth="1"/>
    <col min="12802" max="12802" width="12.85546875" style="1" customWidth="1"/>
    <col min="12803" max="12803" width="36.85546875" style="1" customWidth="1"/>
    <col min="12804" max="12804" width="8.42578125" style="1" customWidth="1"/>
    <col min="12805" max="12805" width="16.85546875" style="1" customWidth="1"/>
    <col min="12806" max="12806" width="12.42578125" style="1" customWidth="1"/>
    <col min="12807" max="12807" width="14.28515625" style="1" customWidth="1"/>
    <col min="12808" max="12808" width="12.7109375" style="1" customWidth="1"/>
    <col min="12809" max="12809" width="14.140625" style="1" customWidth="1"/>
    <col min="12810" max="12810" width="6.7109375" style="1" customWidth="1"/>
    <col min="12811" max="13056" width="9.140625" style="1"/>
    <col min="13057" max="13057" width="3.85546875" style="1" customWidth="1"/>
    <col min="13058" max="13058" width="12.85546875" style="1" customWidth="1"/>
    <col min="13059" max="13059" width="36.85546875" style="1" customWidth="1"/>
    <col min="13060" max="13060" width="8.42578125" style="1" customWidth="1"/>
    <col min="13061" max="13061" width="16.85546875" style="1" customWidth="1"/>
    <col min="13062" max="13062" width="12.42578125" style="1" customWidth="1"/>
    <col min="13063" max="13063" width="14.28515625" style="1" customWidth="1"/>
    <col min="13064" max="13064" width="12.7109375" style="1" customWidth="1"/>
    <col min="13065" max="13065" width="14.140625" style="1" customWidth="1"/>
    <col min="13066" max="13066" width="6.7109375" style="1" customWidth="1"/>
    <col min="13067" max="13312" width="9.140625" style="1"/>
    <col min="13313" max="13313" width="3.85546875" style="1" customWidth="1"/>
    <col min="13314" max="13314" width="12.85546875" style="1" customWidth="1"/>
    <col min="13315" max="13315" width="36.85546875" style="1" customWidth="1"/>
    <col min="13316" max="13316" width="8.42578125" style="1" customWidth="1"/>
    <col min="13317" max="13317" width="16.85546875" style="1" customWidth="1"/>
    <col min="13318" max="13318" width="12.42578125" style="1" customWidth="1"/>
    <col min="13319" max="13319" width="14.28515625" style="1" customWidth="1"/>
    <col min="13320" max="13320" width="12.7109375" style="1" customWidth="1"/>
    <col min="13321" max="13321" width="14.140625" style="1" customWidth="1"/>
    <col min="13322" max="13322" width="6.7109375" style="1" customWidth="1"/>
    <col min="13323" max="13568" width="9.140625" style="1"/>
    <col min="13569" max="13569" width="3.85546875" style="1" customWidth="1"/>
    <col min="13570" max="13570" width="12.85546875" style="1" customWidth="1"/>
    <col min="13571" max="13571" width="36.85546875" style="1" customWidth="1"/>
    <col min="13572" max="13572" width="8.42578125" style="1" customWidth="1"/>
    <col min="13573" max="13573" width="16.85546875" style="1" customWidth="1"/>
    <col min="13574" max="13574" width="12.42578125" style="1" customWidth="1"/>
    <col min="13575" max="13575" width="14.28515625" style="1" customWidth="1"/>
    <col min="13576" max="13576" width="12.7109375" style="1" customWidth="1"/>
    <col min="13577" max="13577" width="14.140625" style="1" customWidth="1"/>
    <col min="13578" max="13578" width="6.7109375" style="1" customWidth="1"/>
    <col min="13579" max="13824" width="9.140625" style="1"/>
    <col min="13825" max="13825" width="3.85546875" style="1" customWidth="1"/>
    <col min="13826" max="13826" width="12.85546875" style="1" customWidth="1"/>
    <col min="13827" max="13827" width="36.85546875" style="1" customWidth="1"/>
    <col min="13828" max="13828" width="8.42578125" style="1" customWidth="1"/>
    <col min="13829" max="13829" width="16.85546875" style="1" customWidth="1"/>
    <col min="13830" max="13830" width="12.42578125" style="1" customWidth="1"/>
    <col min="13831" max="13831" width="14.28515625" style="1" customWidth="1"/>
    <col min="13832" max="13832" width="12.7109375" style="1" customWidth="1"/>
    <col min="13833" max="13833" width="14.140625" style="1" customWidth="1"/>
    <col min="13834" max="13834" width="6.7109375" style="1" customWidth="1"/>
    <col min="13835" max="14080" width="9.140625" style="1"/>
    <col min="14081" max="14081" width="3.85546875" style="1" customWidth="1"/>
    <col min="14082" max="14082" width="12.85546875" style="1" customWidth="1"/>
    <col min="14083" max="14083" width="36.85546875" style="1" customWidth="1"/>
    <col min="14084" max="14084" width="8.42578125" style="1" customWidth="1"/>
    <col min="14085" max="14085" width="16.85546875" style="1" customWidth="1"/>
    <col min="14086" max="14086" width="12.42578125" style="1" customWidth="1"/>
    <col min="14087" max="14087" width="14.28515625" style="1" customWidth="1"/>
    <col min="14088" max="14088" width="12.7109375" style="1" customWidth="1"/>
    <col min="14089" max="14089" width="14.140625" style="1" customWidth="1"/>
    <col min="14090" max="14090" width="6.7109375" style="1" customWidth="1"/>
    <col min="14091" max="14336" width="9.140625" style="1"/>
    <col min="14337" max="14337" width="3.85546875" style="1" customWidth="1"/>
    <col min="14338" max="14338" width="12.85546875" style="1" customWidth="1"/>
    <col min="14339" max="14339" width="36.85546875" style="1" customWidth="1"/>
    <col min="14340" max="14340" width="8.42578125" style="1" customWidth="1"/>
    <col min="14341" max="14341" width="16.85546875" style="1" customWidth="1"/>
    <col min="14342" max="14342" width="12.42578125" style="1" customWidth="1"/>
    <col min="14343" max="14343" width="14.28515625" style="1" customWidth="1"/>
    <col min="14344" max="14344" width="12.7109375" style="1" customWidth="1"/>
    <col min="14345" max="14345" width="14.140625" style="1" customWidth="1"/>
    <col min="14346" max="14346" width="6.7109375" style="1" customWidth="1"/>
    <col min="14347" max="14592" width="9.140625" style="1"/>
    <col min="14593" max="14593" width="3.85546875" style="1" customWidth="1"/>
    <col min="14594" max="14594" width="12.85546875" style="1" customWidth="1"/>
    <col min="14595" max="14595" width="36.85546875" style="1" customWidth="1"/>
    <col min="14596" max="14596" width="8.42578125" style="1" customWidth="1"/>
    <col min="14597" max="14597" width="16.85546875" style="1" customWidth="1"/>
    <col min="14598" max="14598" width="12.42578125" style="1" customWidth="1"/>
    <col min="14599" max="14599" width="14.28515625" style="1" customWidth="1"/>
    <col min="14600" max="14600" width="12.7109375" style="1" customWidth="1"/>
    <col min="14601" max="14601" width="14.140625" style="1" customWidth="1"/>
    <col min="14602" max="14602" width="6.7109375" style="1" customWidth="1"/>
    <col min="14603" max="14848" width="9.140625" style="1"/>
    <col min="14849" max="14849" width="3.85546875" style="1" customWidth="1"/>
    <col min="14850" max="14850" width="12.85546875" style="1" customWidth="1"/>
    <col min="14851" max="14851" width="36.85546875" style="1" customWidth="1"/>
    <col min="14852" max="14852" width="8.42578125" style="1" customWidth="1"/>
    <col min="14853" max="14853" width="16.85546875" style="1" customWidth="1"/>
    <col min="14854" max="14854" width="12.42578125" style="1" customWidth="1"/>
    <col min="14855" max="14855" width="14.28515625" style="1" customWidth="1"/>
    <col min="14856" max="14856" width="12.7109375" style="1" customWidth="1"/>
    <col min="14857" max="14857" width="14.140625" style="1" customWidth="1"/>
    <col min="14858" max="14858" width="6.7109375" style="1" customWidth="1"/>
    <col min="14859" max="15104" width="9.140625" style="1"/>
    <col min="15105" max="15105" width="3.85546875" style="1" customWidth="1"/>
    <col min="15106" max="15106" width="12.85546875" style="1" customWidth="1"/>
    <col min="15107" max="15107" width="36.85546875" style="1" customWidth="1"/>
    <col min="15108" max="15108" width="8.42578125" style="1" customWidth="1"/>
    <col min="15109" max="15109" width="16.85546875" style="1" customWidth="1"/>
    <col min="15110" max="15110" width="12.42578125" style="1" customWidth="1"/>
    <col min="15111" max="15111" width="14.28515625" style="1" customWidth="1"/>
    <col min="15112" max="15112" width="12.7109375" style="1" customWidth="1"/>
    <col min="15113" max="15113" width="14.140625" style="1" customWidth="1"/>
    <col min="15114" max="15114" width="6.7109375" style="1" customWidth="1"/>
    <col min="15115" max="15360" width="9.140625" style="1"/>
    <col min="15361" max="15361" width="3.85546875" style="1" customWidth="1"/>
    <col min="15362" max="15362" width="12.85546875" style="1" customWidth="1"/>
    <col min="15363" max="15363" width="36.85546875" style="1" customWidth="1"/>
    <col min="15364" max="15364" width="8.42578125" style="1" customWidth="1"/>
    <col min="15365" max="15365" width="16.85546875" style="1" customWidth="1"/>
    <col min="15366" max="15366" width="12.42578125" style="1" customWidth="1"/>
    <col min="15367" max="15367" width="14.28515625" style="1" customWidth="1"/>
    <col min="15368" max="15368" width="12.7109375" style="1" customWidth="1"/>
    <col min="15369" max="15369" width="14.140625" style="1" customWidth="1"/>
    <col min="15370" max="15370" width="6.7109375" style="1" customWidth="1"/>
    <col min="15371" max="15616" width="9.140625" style="1"/>
    <col min="15617" max="15617" width="3.85546875" style="1" customWidth="1"/>
    <col min="15618" max="15618" width="12.85546875" style="1" customWidth="1"/>
    <col min="15619" max="15619" width="36.85546875" style="1" customWidth="1"/>
    <col min="15620" max="15620" width="8.42578125" style="1" customWidth="1"/>
    <col min="15621" max="15621" width="16.85546875" style="1" customWidth="1"/>
    <col min="15622" max="15622" width="12.42578125" style="1" customWidth="1"/>
    <col min="15623" max="15623" width="14.28515625" style="1" customWidth="1"/>
    <col min="15624" max="15624" width="12.7109375" style="1" customWidth="1"/>
    <col min="15625" max="15625" width="14.140625" style="1" customWidth="1"/>
    <col min="15626" max="15626" width="6.7109375" style="1" customWidth="1"/>
    <col min="15627" max="15872" width="9.140625" style="1"/>
    <col min="15873" max="15873" width="3.85546875" style="1" customWidth="1"/>
    <col min="15874" max="15874" width="12.85546875" style="1" customWidth="1"/>
    <col min="15875" max="15875" width="36.85546875" style="1" customWidth="1"/>
    <col min="15876" max="15876" width="8.42578125" style="1" customWidth="1"/>
    <col min="15877" max="15877" width="16.85546875" style="1" customWidth="1"/>
    <col min="15878" max="15878" width="12.42578125" style="1" customWidth="1"/>
    <col min="15879" max="15879" width="14.28515625" style="1" customWidth="1"/>
    <col min="15880" max="15880" width="12.7109375" style="1" customWidth="1"/>
    <col min="15881" max="15881" width="14.140625" style="1" customWidth="1"/>
    <col min="15882" max="15882" width="6.7109375" style="1" customWidth="1"/>
    <col min="15883" max="16128" width="9.140625" style="1"/>
    <col min="16129" max="16129" width="3.85546875" style="1" customWidth="1"/>
    <col min="16130" max="16130" width="12.85546875" style="1" customWidth="1"/>
    <col min="16131" max="16131" width="36.85546875" style="1" customWidth="1"/>
    <col min="16132" max="16132" width="8.42578125" style="1" customWidth="1"/>
    <col min="16133" max="16133" width="16.85546875" style="1" customWidth="1"/>
    <col min="16134" max="16134" width="12.42578125" style="1" customWidth="1"/>
    <col min="16135" max="16135" width="14.28515625" style="1" customWidth="1"/>
    <col min="16136" max="16136" width="12.7109375" style="1" customWidth="1"/>
    <col min="16137" max="16137" width="14.140625" style="1" customWidth="1"/>
    <col min="16138" max="16138" width="6.7109375" style="1" customWidth="1"/>
    <col min="16139" max="16384" width="9.140625" style="1"/>
  </cols>
  <sheetData>
    <row r="1" spans="1:256" ht="19.5" x14ac:dyDescent="0.35">
      <c r="A1" s="124" t="s">
        <v>38</v>
      </c>
      <c r="B1" s="124"/>
      <c r="C1" s="124"/>
      <c r="D1" s="124"/>
      <c r="E1" s="124"/>
      <c r="F1" s="124"/>
      <c r="G1" s="204" t="s">
        <v>62</v>
      </c>
      <c r="H1" s="124"/>
      <c r="J1" s="125"/>
      <c r="K1" s="125"/>
      <c r="L1" s="125"/>
      <c r="M1" s="125"/>
      <c r="N1" s="125"/>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c r="IV1" s="126"/>
    </row>
    <row r="2" spans="1:256" ht="29.25" customHeight="1" x14ac:dyDescent="0.35">
      <c r="A2" s="307" t="s">
        <v>139</v>
      </c>
      <c r="B2" s="307"/>
      <c r="C2" s="307"/>
      <c r="D2" s="307"/>
      <c r="E2" s="307"/>
      <c r="F2" s="307"/>
      <c r="G2" s="307"/>
      <c r="H2" s="307"/>
      <c r="I2" s="307"/>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c r="IV2" s="126"/>
    </row>
    <row r="3" spans="1:256" ht="16.5" customHeight="1" x14ac:dyDescent="0.2">
      <c r="A3" s="306" t="s">
        <v>141</v>
      </c>
      <c r="B3" s="306"/>
      <c r="C3" s="306"/>
      <c r="D3" s="306"/>
      <c r="E3" s="306"/>
      <c r="F3" s="306"/>
      <c r="G3" s="306"/>
      <c r="H3" s="306"/>
      <c r="I3" s="30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row>
    <row r="4" spans="1:256" ht="15" customHeight="1" x14ac:dyDescent="0.2">
      <c r="A4" s="127"/>
      <c r="B4" s="127"/>
      <c r="C4" s="127"/>
      <c r="D4" s="127"/>
      <c r="E4" s="127"/>
      <c r="F4" s="127"/>
      <c r="G4" s="127"/>
      <c r="H4" s="127"/>
      <c r="I4" s="127"/>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c r="IV4" s="126"/>
    </row>
    <row r="5" spans="1:256" ht="24.75" customHeight="1" x14ac:dyDescent="0.2">
      <c r="A5" s="308" t="str">
        <f>Būv.KOPTĀME_!A11</f>
        <v>Būves nosaukums:  Tramvaju līnijas pieguļošās teritorijas kompleksa rekonstrukcija Liepājā.</v>
      </c>
      <c r="B5" s="308"/>
      <c r="C5" s="308"/>
      <c r="D5" s="308"/>
      <c r="E5" s="308"/>
      <c r="F5" s="308"/>
      <c r="G5" s="308"/>
      <c r="H5" s="308"/>
      <c r="I5" s="308"/>
      <c r="J5" s="236"/>
      <c r="K5" s="129"/>
      <c r="L5" s="129"/>
      <c r="M5" s="129"/>
      <c r="N5" s="129"/>
      <c r="O5" s="129"/>
    </row>
    <row r="6" spans="1:256" ht="30" customHeight="1" x14ac:dyDescent="0.2">
      <c r="A6" s="130" t="s">
        <v>140</v>
      </c>
      <c r="B6" s="128"/>
      <c r="C6" s="128"/>
      <c r="D6" s="128"/>
      <c r="E6" s="128"/>
      <c r="F6" s="128"/>
      <c r="G6" s="128"/>
      <c r="H6" s="128"/>
      <c r="I6" s="128"/>
      <c r="J6" s="236"/>
      <c r="K6" s="129"/>
      <c r="L6" s="129"/>
      <c r="M6" s="129"/>
      <c r="N6" s="129"/>
      <c r="O6" s="129"/>
    </row>
    <row r="7" spans="1:256" ht="48" customHeight="1" x14ac:dyDescent="0.2">
      <c r="A7" s="308" t="s">
        <v>255</v>
      </c>
      <c r="B7" s="308"/>
      <c r="C7" s="308"/>
      <c r="D7" s="308"/>
      <c r="E7" s="308"/>
      <c r="F7" s="308"/>
      <c r="G7" s="308"/>
      <c r="H7" s="308"/>
      <c r="I7" s="308"/>
      <c r="J7" s="131"/>
      <c r="K7" s="131"/>
      <c r="L7" s="131"/>
      <c r="M7" s="131"/>
      <c r="N7" s="131"/>
      <c r="O7" s="131"/>
    </row>
    <row r="8" spans="1:256" ht="23.25" customHeight="1" x14ac:dyDescent="0.25">
      <c r="A8" s="130" t="str">
        <f>Būv.KOPTĀME_!A13</f>
        <v>Pasūtījuma Nr. LT/2017/2</v>
      </c>
      <c r="B8" s="130"/>
      <c r="C8" s="132"/>
      <c r="D8" s="133"/>
      <c r="E8" s="133"/>
      <c r="F8" s="133"/>
      <c r="G8" s="133"/>
      <c r="H8" s="133"/>
      <c r="I8" s="133"/>
      <c r="J8" s="132"/>
      <c r="K8" s="132"/>
      <c r="L8" s="132"/>
      <c r="M8" s="132"/>
      <c r="N8" s="132"/>
      <c r="O8" s="132"/>
    </row>
    <row r="9" spans="1:256" x14ac:dyDescent="0.2">
      <c r="A9" s="134"/>
      <c r="B9" s="134"/>
      <c r="C9" s="134"/>
      <c r="D9" s="134"/>
      <c r="E9" s="134"/>
      <c r="F9" s="134"/>
      <c r="G9" s="134"/>
      <c r="H9" s="134"/>
      <c r="I9" s="134"/>
      <c r="J9" s="134"/>
      <c r="K9" s="134"/>
      <c r="L9" s="134"/>
      <c r="M9" s="134"/>
      <c r="N9" s="134"/>
      <c r="O9" s="134"/>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c r="CA9" s="135"/>
      <c r="CB9" s="135"/>
      <c r="CC9" s="135"/>
      <c r="CD9" s="135"/>
      <c r="CE9" s="135"/>
      <c r="CF9" s="135"/>
      <c r="CG9" s="135"/>
      <c r="CH9" s="135"/>
      <c r="CI9" s="135"/>
      <c r="CJ9" s="135"/>
      <c r="CK9" s="135"/>
      <c r="CL9" s="135"/>
      <c r="CM9" s="135"/>
      <c r="CN9" s="135"/>
      <c r="CO9" s="135"/>
      <c r="CP9" s="135"/>
      <c r="CQ9" s="135"/>
      <c r="CR9" s="135"/>
      <c r="CS9" s="135"/>
      <c r="CT9" s="135"/>
      <c r="CU9" s="135"/>
      <c r="CV9" s="135"/>
      <c r="CW9" s="135"/>
      <c r="CX9" s="135"/>
      <c r="CY9" s="135"/>
      <c r="CZ9" s="135"/>
      <c r="DA9" s="135"/>
      <c r="DB9" s="135"/>
      <c r="DC9" s="135"/>
      <c r="DD9" s="135"/>
      <c r="DE9" s="135"/>
      <c r="DF9" s="135"/>
      <c r="DG9" s="135"/>
      <c r="DH9" s="135"/>
      <c r="DI9" s="135"/>
      <c r="DJ9" s="135"/>
      <c r="DK9" s="135"/>
      <c r="DL9" s="135"/>
      <c r="DM9" s="135"/>
      <c r="DN9" s="135"/>
      <c r="DO9" s="135"/>
      <c r="DP9" s="135"/>
      <c r="DQ9" s="135"/>
      <c r="DR9" s="135"/>
      <c r="DS9" s="135"/>
      <c r="DT9" s="135"/>
      <c r="DU9" s="135"/>
      <c r="DV9" s="135"/>
      <c r="DW9" s="135"/>
      <c r="DX9" s="135"/>
      <c r="DY9" s="135"/>
      <c r="DZ9" s="135"/>
      <c r="EA9" s="135"/>
      <c r="EB9" s="135"/>
      <c r="EC9" s="135"/>
      <c r="ED9" s="135"/>
      <c r="EE9" s="135"/>
      <c r="EF9" s="135"/>
      <c r="EG9" s="135"/>
      <c r="EH9" s="135"/>
      <c r="EI9" s="135"/>
      <c r="EJ9" s="135"/>
      <c r="EK9" s="135"/>
      <c r="EL9" s="135"/>
      <c r="EM9" s="135"/>
      <c r="EN9" s="135"/>
      <c r="EO9" s="135"/>
      <c r="EP9" s="135"/>
      <c r="EQ9" s="135"/>
      <c r="ER9" s="135"/>
      <c r="ES9" s="135"/>
      <c r="ET9" s="135"/>
      <c r="EU9" s="135"/>
      <c r="EV9" s="135"/>
      <c r="EW9" s="135"/>
      <c r="EX9" s="135"/>
      <c r="EY9" s="135"/>
      <c r="EZ9" s="135"/>
      <c r="FA9" s="135"/>
      <c r="FB9" s="135"/>
      <c r="FC9" s="135"/>
      <c r="FD9" s="135"/>
      <c r="FE9" s="135"/>
      <c r="FF9" s="135"/>
      <c r="FG9" s="135"/>
      <c r="FH9" s="135"/>
      <c r="FI9" s="135"/>
      <c r="FJ9" s="135"/>
      <c r="FK9" s="135"/>
      <c r="FL9" s="135"/>
      <c r="FM9" s="135"/>
      <c r="FN9" s="135"/>
      <c r="FO9" s="135"/>
      <c r="FP9" s="135"/>
      <c r="FQ9" s="135"/>
      <c r="FR9" s="135"/>
      <c r="FS9" s="135"/>
      <c r="FT9" s="135"/>
      <c r="FU9" s="135"/>
      <c r="FV9" s="135"/>
      <c r="FW9" s="135"/>
      <c r="FX9" s="135"/>
      <c r="FY9" s="135"/>
      <c r="FZ9" s="135"/>
      <c r="GA9" s="135"/>
      <c r="GB9" s="135"/>
      <c r="GC9" s="135"/>
      <c r="GD9" s="135"/>
      <c r="GE9" s="135"/>
      <c r="GF9" s="135"/>
      <c r="GG9" s="135"/>
      <c r="GH9" s="135"/>
      <c r="GI9" s="135"/>
      <c r="GJ9" s="135"/>
      <c r="GK9" s="135"/>
      <c r="GL9" s="135"/>
      <c r="GM9" s="135"/>
      <c r="GN9" s="135"/>
      <c r="GO9" s="135"/>
      <c r="GP9" s="135"/>
      <c r="GQ9" s="135"/>
      <c r="GR9" s="135"/>
      <c r="GS9" s="135"/>
      <c r="GT9" s="135"/>
      <c r="GU9" s="135"/>
      <c r="GV9" s="135"/>
      <c r="GW9" s="135"/>
      <c r="GX9" s="135"/>
      <c r="GY9" s="135"/>
      <c r="GZ9" s="135"/>
      <c r="HA9" s="135"/>
      <c r="HB9" s="135"/>
      <c r="HC9" s="135"/>
      <c r="HD9" s="135"/>
      <c r="HE9" s="135"/>
      <c r="HF9" s="135"/>
      <c r="HG9" s="135"/>
      <c r="HH9" s="135"/>
      <c r="HI9" s="135"/>
      <c r="HJ9" s="135"/>
      <c r="HK9" s="135"/>
      <c r="HL9" s="135"/>
      <c r="HM9" s="135"/>
      <c r="HN9" s="135"/>
      <c r="HO9" s="135"/>
      <c r="HP9" s="135"/>
      <c r="HQ9" s="135"/>
      <c r="HR9" s="135"/>
      <c r="HS9" s="135"/>
      <c r="HT9" s="135"/>
      <c r="HU9" s="135"/>
      <c r="HV9" s="135"/>
      <c r="HW9" s="135"/>
      <c r="HX9" s="135"/>
      <c r="HY9" s="135"/>
      <c r="HZ9" s="135"/>
      <c r="IA9" s="135"/>
      <c r="IB9" s="135"/>
      <c r="IC9" s="135"/>
      <c r="ID9" s="135"/>
      <c r="IE9" s="135"/>
      <c r="IF9" s="135"/>
      <c r="IG9" s="135"/>
      <c r="IH9" s="135"/>
      <c r="II9" s="135"/>
      <c r="IJ9" s="135"/>
      <c r="IK9" s="135"/>
      <c r="IL9" s="135"/>
      <c r="IM9" s="135"/>
      <c r="IN9" s="135"/>
      <c r="IO9" s="135"/>
      <c r="IP9" s="135"/>
      <c r="IQ9" s="135"/>
      <c r="IR9" s="135"/>
      <c r="IS9" s="135"/>
      <c r="IT9" s="135"/>
      <c r="IU9" s="135"/>
      <c r="IV9" s="135"/>
    </row>
    <row r="10" spans="1:256" ht="13.5" x14ac:dyDescent="0.2">
      <c r="A10" s="136"/>
      <c r="B10" s="136"/>
      <c r="C10" s="137"/>
      <c r="D10" s="137"/>
      <c r="E10" s="137"/>
      <c r="F10" s="137"/>
      <c r="G10" s="138" t="s">
        <v>39</v>
      </c>
      <c r="H10" s="139">
        <f>E39</f>
        <v>0</v>
      </c>
      <c r="I10" s="140"/>
      <c r="J10" s="141"/>
      <c r="K10" s="141"/>
      <c r="L10" s="142"/>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40"/>
      <c r="DP10" s="140"/>
      <c r="DQ10" s="140"/>
      <c r="DR10" s="140"/>
      <c r="DS10" s="140"/>
      <c r="DT10" s="140"/>
      <c r="DU10" s="140"/>
      <c r="DV10" s="140"/>
      <c r="DW10" s="140"/>
      <c r="DX10" s="140"/>
      <c r="DY10" s="140"/>
      <c r="DZ10" s="140"/>
      <c r="EA10" s="140"/>
      <c r="EB10" s="140"/>
      <c r="EC10" s="140"/>
      <c r="ED10" s="140"/>
      <c r="EE10" s="140"/>
      <c r="EF10" s="140"/>
      <c r="EG10" s="140"/>
      <c r="EH10" s="140"/>
      <c r="EI10" s="140"/>
      <c r="EJ10" s="140"/>
      <c r="EK10" s="140"/>
      <c r="EL10" s="140"/>
      <c r="EM10" s="140"/>
      <c r="EN10" s="140"/>
      <c r="EO10" s="140"/>
      <c r="EP10" s="140"/>
      <c r="EQ10" s="140"/>
      <c r="ER10" s="140"/>
      <c r="ES10" s="140"/>
      <c r="ET10" s="140"/>
      <c r="EU10" s="140"/>
      <c r="EV10" s="140"/>
      <c r="EW10" s="140"/>
      <c r="EX10" s="140"/>
      <c r="EY10" s="140"/>
      <c r="EZ10" s="140"/>
      <c r="FA10" s="140"/>
      <c r="FB10" s="140"/>
      <c r="FC10" s="140"/>
      <c r="FD10" s="140"/>
      <c r="FE10" s="140"/>
      <c r="FF10" s="140"/>
      <c r="FG10" s="140"/>
      <c r="FH10" s="140"/>
      <c r="FI10" s="140"/>
      <c r="FJ10" s="140"/>
      <c r="FK10" s="140"/>
      <c r="FL10" s="140"/>
      <c r="FM10" s="140"/>
      <c r="FN10" s="140"/>
      <c r="FO10" s="140"/>
      <c r="FP10" s="140"/>
      <c r="FQ10" s="140"/>
      <c r="FR10" s="140"/>
      <c r="FS10" s="140"/>
      <c r="FT10" s="140"/>
      <c r="FU10" s="140"/>
      <c r="FV10" s="140"/>
      <c r="FW10" s="140"/>
      <c r="FX10" s="140"/>
      <c r="FY10" s="140"/>
      <c r="FZ10" s="140"/>
      <c r="GA10" s="140"/>
      <c r="GB10" s="140"/>
      <c r="GC10" s="140"/>
      <c r="GD10" s="140"/>
      <c r="GE10" s="140"/>
      <c r="GF10" s="140"/>
      <c r="GG10" s="140"/>
      <c r="GH10" s="140"/>
      <c r="GI10" s="140"/>
      <c r="GJ10" s="140"/>
      <c r="GK10" s="140"/>
      <c r="GL10" s="140"/>
      <c r="GM10" s="140"/>
      <c r="GN10" s="140"/>
      <c r="GO10" s="140"/>
      <c r="GP10" s="140"/>
      <c r="GQ10" s="140"/>
      <c r="GR10" s="140"/>
      <c r="GS10" s="140"/>
      <c r="GT10" s="140"/>
      <c r="GU10" s="140"/>
      <c r="GV10" s="140"/>
      <c r="GW10" s="140"/>
      <c r="GX10" s="140"/>
      <c r="GY10" s="140"/>
      <c r="GZ10" s="140"/>
      <c r="HA10" s="140"/>
      <c r="HB10" s="140"/>
      <c r="HC10" s="140"/>
      <c r="HD10" s="140"/>
      <c r="HE10" s="140"/>
      <c r="HF10" s="140"/>
      <c r="HG10" s="140"/>
      <c r="HH10" s="140"/>
      <c r="HI10" s="140"/>
      <c r="HJ10" s="140"/>
      <c r="HK10" s="140"/>
      <c r="HL10" s="140"/>
      <c r="HM10" s="140"/>
      <c r="HN10" s="140"/>
      <c r="HO10" s="140"/>
      <c r="HP10" s="140"/>
      <c r="HQ10" s="140"/>
      <c r="HR10" s="140"/>
      <c r="HS10" s="140"/>
      <c r="HT10" s="140"/>
      <c r="HU10" s="140"/>
      <c r="HV10" s="140"/>
      <c r="HW10" s="140"/>
      <c r="HX10" s="140"/>
      <c r="HY10" s="140"/>
      <c r="HZ10" s="140"/>
      <c r="IA10" s="140"/>
      <c r="IB10" s="140"/>
      <c r="IC10" s="140"/>
      <c r="ID10" s="140"/>
      <c r="IE10" s="140"/>
      <c r="IF10" s="140"/>
      <c r="IG10" s="140"/>
      <c r="IH10" s="140"/>
      <c r="II10" s="140"/>
      <c r="IJ10" s="140"/>
      <c r="IK10" s="140"/>
      <c r="IL10" s="140"/>
      <c r="IM10" s="140"/>
      <c r="IN10" s="140"/>
      <c r="IO10" s="140"/>
      <c r="IP10" s="140"/>
      <c r="IQ10" s="140"/>
      <c r="IR10" s="140"/>
      <c r="IS10" s="140"/>
      <c r="IT10" s="140"/>
      <c r="IU10" s="140"/>
      <c r="IV10" s="140"/>
    </row>
    <row r="11" spans="1:256" ht="13.5" x14ac:dyDescent="0.2">
      <c r="A11" s="136"/>
      <c r="B11" s="136"/>
      <c r="C11" s="137"/>
      <c r="D11" s="137"/>
      <c r="E11" s="137"/>
      <c r="F11" s="137"/>
      <c r="G11" s="138" t="s">
        <v>40</v>
      </c>
      <c r="H11" s="139">
        <f>I34</f>
        <v>0</v>
      </c>
      <c r="I11" s="140"/>
      <c r="J11" s="141"/>
      <c r="K11" s="141"/>
      <c r="L11" s="142"/>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c r="CN11" s="140"/>
      <c r="CO11" s="140"/>
      <c r="CP11" s="140"/>
      <c r="CQ11" s="140"/>
      <c r="CR11" s="140"/>
      <c r="CS11" s="140"/>
      <c r="CT11" s="140"/>
      <c r="CU11" s="140"/>
      <c r="CV11" s="140"/>
      <c r="CW11" s="140"/>
      <c r="CX11" s="140"/>
      <c r="CY11" s="140"/>
      <c r="CZ11" s="140"/>
      <c r="DA11" s="140"/>
      <c r="DB11" s="140"/>
      <c r="DC11" s="140"/>
      <c r="DD11" s="140"/>
      <c r="DE11" s="140"/>
      <c r="DF11" s="140"/>
      <c r="DG11" s="140"/>
      <c r="DH11" s="140"/>
      <c r="DI11" s="140"/>
      <c r="DJ11" s="140"/>
      <c r="DK11" s="140"/>
      <c r="DL11" s="140"/>
      <c r="DM11" s="140"/>
      <c r="DN11" s="140"/>
      <c r="DO11" s="140"/>
      <c r="DP11" s="140"/>
      <c r="DQ11" s="140"/>
      <c r="DR11" s="140"/>
      <c r="DS11" s="140"/>
      <c r="DT11" s="140"/>
      <c r="DU11" s="140"/>
      <c r="DV11" s="140"/>
      <c r="DW11" s="140"/>
      <c r="DX11" s="140"/>
      <c r="DY11" s="140"/>
      <c r="DZ11" s="140"/>
      <c r="EA11" s="140"/>
      <c r="EB11" s="140"/>
      <c r="EC11" s="140"/>
      <c r="ED11" s="140"/>
      <c r="EE11" s="140"/>
      <c r="EF11" s="140"/>
      <c r="EG11" s="140"/>
      <c r="EH11" s="140"/>
      <c r="EI11" s="140"/>
      <c r="EJ11" s="140"/>
      <c r="EK11" s="140"/>
      <c r="EL11" s="140"/>
      <c r="EM11" s="140"/>
      <c r="EN11" s="140"/>
      <c r="EO11" s="140"/>
      <c r="EP11" s="140"/>
      <c r="EQ11" s="140"/>
      <c r="ER11" s="140"/>
      <c r="ES11" s="140"/>
      <c r="ET11" s="140"/>
      <c r="EU11" s="140"/>
      <c r="EV11" s="140"/>
      <c r="EW11" s="140"/>
      <c r="EX11" s="140"/>
      <c r="EY11" s="140"/>
      <c r="EZ11" s="140"/>
      <c r="FA11" s="140"/>
      <c r="FB11" s="140"/>
      <c r="FC11" s="140"/>
      <c r="FD11" s="140"/>
      <c r="FE11" s="140"/>
      <c r="FF11" s="140"/>
      <c r="FG11" s="140"/>
      <c r="FH11" s="140"/>
      <c r="FI11" s="140"/>
      <c r="FJ11" s="140"/>
      <c r="FK11" s="140"/>
      <c r="FL11" s="140"/>
      <c r="FM11" s="140"/>
      <c r="FN11" s="140"/>
      <c r="FO11" s="140"/>
      <c r="FP11" s="140"/>
      <c r="FQ11" s="140"/>
      <c r="FR11" s="140"/>
      <c r="FS11" s="140"/>
      <c r="FT11" s="140"/>
      <c r="FU11" s="140"/>
      <c r="FV11" s="140"/>
      <c r="FW11" s="140"/>
      <c r="FX11" s="140"/>
      <c r="FY11" s="140"/>
      <c r="FZ11" s="140"/>
      <c r="GA11" s="140"/>
      <c r="GB11" s="140"/>
      <c r="GC11" s="140"/>
      <c r="GD11" s="140"/>
      <c r="GE11" s="140"/>
      <c r="GF11" s="140"/>
      <c r="GG11" s="140"/>
      <c r="GH11" s="140"/>
      <c r="GI11" s="140"/>
      <c r="GJ11" s="140"/>
      <c r="GK11" s="140"/>
      <c r="GL11" s="140"/>
      <c r="GM11" s="140"/>
      <c r="GN11" s="140"/>
      <c r="GO11" s="140"/>
      <c r="GP11" s="140"/>
      <c r="GQ11" s="140"/>
      <c r="GR11" s="140"/>
      <c r="GS11" s="140"/>
      <c r="GT11" s="140"/>
      <c r="GU11" s="140"/>
      <c r="GV11" s="140"/>
      <c r="GW11" s="140"/>
      <c r="GX11" s="140"/>
      <c r="GY11" s="140"/>
      <c r="GZ11" s="140"/>
      <c r="HA11" s="140"/>
      <c r="HB11" s="140"/>
      <c r="HC11" s="140"/>
      <c r="HD11" s="140"/>
      <c r="HE11" s="140"/>
      <c r="HF11" s="140"/>
      <c r="HG11" s="140"/>
      <c r="HH11" s="140"/>
      <c r="HI11" s="140"/>
      <c r="HJ11" s="140"/>
      <c r="HK11" s="140"/>
      <c r="HL11" s="140"/>
      <c r="HM11" s="140"/>
      <c r="HN11" s="140"/>
      <c r="HO11" s="140"/>
      <c r="HP11" s="140"/>
      <c r="HQ11" s="140"/>
      <c r="HR11" s="140"/>
      <c r="HS11" s="140"/>
      <c r="HT11" s="140"/>
      <c r="HU11" s="140"/>
      <c r="HV11" s="140"/>
      <c r="HW11" s="140"/>
      <c r="HX11" s="140"/>
      <c r="HY11" s="140"/>
      <c r="HZ11" s="140"/>
      <c r="IA11" s="140"/>
      <c r="IB11" s="140"/>
      <c r="IC11" s="140"/>
      <c r="ID11" s="140"/>
      <c r="IE11" s="140"/>
      <c r="IF11" s="140"/>
      <c r="IG11" s="140"/>
      <c r="IH11" s="140"/>
      <c r="II11" s="140"/>
      <c r="IJ11" s="140"/>
      <c r="IK11" s="140"/>
      <c r="IL11" s="140"/>
      <c r="IM11" s="140"/>
      <c r="IN11" s="140"/>
      <c r="IO11" s="140"/>
      <c r="IP11" s="140"/>
      <c r="IQ11" s="140"/>
      <c r="IR11" s="140"/>
      <c r="IS11" s="140"/>
      <c r="IT11" s="140"/>
      <c r="IU11" s="140"/>
      <c r="IV11" s="140"/>
    </row>
    <row r="12" spans="1:256" ht="13.5" x14ac:dyDescent="0.2">
      <c r="A12" s="136"/>
      <c r="B12" s="136"/>
      <c r="C12" s="137"/>
      <c r="D12" s="137"/>
      <c r="E12" s="137"/>
      <c r="F12" s="137"/>
      <c r="G12" s="138"/>
      <c r="H12" s="139"/>
      <c r="I12" s="140"/>
      <c r="J12" s="141"/>
      <c r="K12" s="141"/>
      <c r="L12" s="142"/>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40"/>
      <c r="DH12" s="140"/>
      <c r="DI12" s="140"/>
      <c r="DJ12" s="140"/>
      <c r="DK12" s="140"/>
      <c r="DL12" s="140"/>
      <c r="DM12" s="140"/>
      <c r="DN12" s="140"/>
      <c r="DO12" s="140"/>
      <c r="DP12" s="140"/>
      <c r="DQ12" s="140"/>
      <c r="DR12" s="140"/>
      <c r="DS12" s="140"/>
      <c r="DT12" s="140"/>
      <c r="DU12" s="140"/>
      <c r="DV12" s="140"/>
      <c r="DW12" s="140"/>
      <c r="DX12" s="140"/>
      <c r="DY12" s="140"/>
      <c r="DZ12" s="140"/>
      <c r="EA12" s="140"/>
      <c r="EB12" s="140"/>
      <c r="EC12" s="140"/>
      <c r="ED12" s="140"/>
      <c r="EE12" s="140"/>
      <c r="EF12" s="140"/>
      <c r="EG12" s="140"/>
      <c r="EH12" s="140"/>
      <c r="EI12" s="140"/>
      <c r="EJ12" s="140"/>
      <c r="EK12" s="140"/>
      <c r="EL12" s="140"/>
      <c r="EM12" s="140"/>
      <c r="EN12" s="140"/>
      <c r="EO12" s="140"/>
      <c r="EP12" s="140"/>
      <c r="EQ12" s="140"/>
      <c r="ER12" s="140"/>
      <c r="ES12" s="140"/>
      <c r="ET12" s="140"/>
      <c r="EU12" s="140"/>
      <c r="EV12" s="140"/>
      <c r="EW12" s="140"/>
      <c r="EX12" s="140"/>
      <c r="EY12" s="140"/>
      <c r="EZ12" s="140"/>
      <c r="FA12" s="140"/>
      <c r="FB12" s="140"/>
      <c r="FC12" s="140"/>
      <c r="FD12" s="140"/>
      <c r="FE12" s="140"/>
      <c r="FF12" s="140"/>
      <c r="FG12" s="140"/>
      <c r="FH12" s="140"/>
      <c r="FI12" s="140"/>
      <c r="FJ12" s="140"/>
      <c r="FK12" s="140"/>
      <c r="FL12" s="140"/>
      <c r="FM12" s="140"/>
      <c r="FN12" s="140"/>
      <c r="FO12" s="140"/>
      <c r="FP12" s="140"/>
      <c r="FQ12" s="140"/>
      <c r="FR12" s="140"/>
      <c r="FS12" s="140"/>
      <c r="FT12" s="140"/>
      <c r="FU12" s="140"/>
      <c r="FV12" s="140"/>
      <c r="FW12" s="140"/>
      <c r="FX12" s="140"/>
      <c r="FY12" s="140"/>
      <c r="FZ12" s="140"/>
      <c r="GA12" s="140"/>
      <c r="GB12" s="140"/>
      <c r="GC12" s="140"/>
      <c r="GD12" s="140"/>
      <c r="GE12" s="140"/>
      <c r="GF12" s="140"/>
      <c r="GG12" s="140"/>
      <c r="GH12" s="140"/>
      <c r="GI12" s="140"/>
      <c r="GJ12" s="140"/>
      <c r="GK12" s="140"/>
      <c r="GL12" s="140"/>
      <c r="GM12" s="140"/>
      <c r="GN12" s="140"/>
      <c r="GO12" s="140"/>
      <c r="GP12" s="140"/>
      <c r="GQ12" s="140"/>
      <c r="GR12" s="140"/>
      <c r="GS12" s="140"/>
      <c r="GT12" s="140"/>
      <c r="GU12" s="140"/>
      <c r="GV12" s="140"/>
      <c r="GW12" s="140"/>
      <c r="GX12" s="140"/>
      <c r="GY12" s="140"/>
      <c r="GZ12" s="140"/>
      <c r="HA12" s="140"/>
      <c r="HB12" s="140"/>
      <c r="HC12" s="140"/>
      <c r="HD12" s="140"/>
      <c r="HE12" s="140"/>
      <c r="HF12" s="140"/>
      <c r="HG12" s="140"/>
      <c r="HH12" s="140"/>
      <c r="HI12" s="140"/>
      <c r="HJ12" s="140"/>
      <c r="HK12" s="140"/>
      <c r="HL12" s="140"/>
      <c r="HM12" s="140"/>
      <c r="HN12" s="140"/>
      <c r="HO12" s="140"/>
      <c r="HP12" s="140"/>
      <c r="HQ12" s="140"/>
      <c r="HR12" s="140"/>
      <c r="HS12" s="140"/>
      <c r="HT12" s="140"/>
      <c r="HU12" s="140"/>
      <c r="HV12" s="140"/>
      <c r="HW12" s="140"/>
      <c r="HX12" s="140"/>
      <c r="HY12" s="140"/>
      <c r="HZ12" s="140"/>
      <c r="IA12" s="140"/>
      <c r="IB12" s="140"/>
      <c r="IC12" s="140"/>
      <c r="ID12" s="140"/>
      <c r="IE12" s="140"/>
      <c r="IF12" s="140"/>
      <c r="IG12" s="140"/>
      <c r="IH12" s="140"/>
      <c r="II12" s="140"/>
      <c r="IJ12" s="140"/>
      <c r="IK12" s="140"/>
      <c r="IL12" s="140"/>
      <c r="IM12" s="140"/>
      <c r="IN12" s="140"/>
      <c r="IO12" s="140"/>
      <c r="IP12" s="140"/>
      <c r="IQ12" s="140"/>
      <c r="IR12" s="140"/>
      <c r="IS12" s="140"/>
      <c r="IT12" s="140"/>
      <c r="IU12" s="140"/>
      <c r="IV12" s="140"/>
    </row>
    <row r="13" spans="1:256" ht="13.5" x14ac:dyDescent="0.25">
      <c r="A13" s="143"/>
      <c r="B13" s="143"/>
      <c r="C13" s="144"/>
      <c r="D13" s="144"/>
      <c r="E13" s="144"/>
      <c r="F13" s="145" t="s">
        <v>11</v>
      </c>
      <c r="G13" s="309">
        <f>Būv.KOPTĀME_!D15</f>
        <v>0</v>
      </c>
      <c r="H13" s="309"/>
      <c r="I13" s="146"/>
      <c r="J13" s="147"/>
      <c r="K13" s="148"/>
      <c r="L13" s="148"/>
      <c r="M13" s="147"/>
      <c r="N13" s="147"/>
      <c r="O13" s="147"/>
      <c r="P13" s="147"/>
      <c r="Q13" s="147"/>
      <c r="R13" s="147"/>
      <c r="S13" s="147"/>
      <c r="T13" s="147"/>
      <c r="U13" s="147"/>
      <c r="V13" s="147"/>
      <c r="W13" s="147"/>
      <c r="X13" s="147"/>
      <c r="Y13" s="147"/>
      <c r="Z13" s="147"/>
      <c r="AA13" s="147"/>
      <c r="AB13" s="147"/>
      <c r="AC13" s="147"/>
      <c r="AD13" s="147"/>
      <c r="AE13" s="147"/>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c r="IV13" s="144"/>
    </row>
    <row r="14" spans="1:256" ht="13.5" x14ac:dyDescent="0.25">
      <c r="A14" s="143"/>
      <c r="B14" s="143"/>
      <c r="C14" s="144"/>
      <c r="D14" s="144"/>
      <c r="E14" s="144"/>
      <c r="F14" s="144"/>
      <c r="G14" s="149"/>
      <c r="H14" s="144"/>
      <c r="I14" s="146"/>
      <c r="J14" s="147"/>
      <c r="K14" s="148"/>
      <c r="L14" s="148"/>
      <c r="M14" s="147"/>
      <c r="N14" s="147"/>
      <c r="O14" s="147"/>
      <c r="P14" s="147"/>
      <c r="Q14" s="147"/>
      <c r="R14" s="147"/>
      <c r="S14" s="147"/>
      <c r="T14" s="147"/>
      <c r="U14" s="147"/>
      <c r="V14" s="147"/>
      <c r="W14" s="147"/>
      <c r="X14" s="147"/>
      <c r="Y14" s="147"/>
      <c r="Z14" s="147"/>
      <c r="AA14" s="147"/>
      <c r="AB14" s="147"/>
      <c r="AC14" s="147"/>
      <c r="AD14" s="147"/>
      <c r="AE14" s="147"/>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c r="IV14" s="144"/>
    </row>
    <row r="15" spans="1:256" ht="13.5" customHeight="1" x14ac:dyDescent="0.2">
      <c r="A15" s="310" t="s">
        <v>12</v>
      </c>
      <c r="B15" s="310" t="s">
        <v>41</v>
      </c>
      <c r="C15" s="312" t="s">
        <v>42</v>
      </c>
      <c r="D15" s="313"/>
      <c r="E15" s="316" t="s">
        <v>43</v>
      </c>
      <c r="F15" s="318" t="s">
        <v>44</v>
      </c>
      <c r="G15" s="319"/>
      <c r="H15" s="320"/>
      <c r="I15" s="280" t="s">
        <v>45</v>
      </c>
      <c r="J15" s="150"/>
      <c r="K15" s="150"/>
      <c r="L15" s="150"/>
      <c r="M15" s="150"/>
      <c r="N15" s="150"/>
      <c r="O15" s="151"/>
      <c r="P15" s="147"/>
      <c r="Q15" s="147"/>
      <c r="R15" s="147"/>
      <c r="S15" s="147"/>
      <c r="T15" s="147"/>
      <c r="U15" s="147"/>
      <c r="V15" s="147"/>
      <c r="W15" s="147"/>
      <c r="X15" s="147"/>
      <c r="Y15" s="147"/>
      <c r="Z15" s="147"/>
      <c r="AA15" s="147"/>
      <c r="AB15" s="147"/>
      <c r="AC15" s="147"/>
      <c r="AD15" s="147"/>
      <c r="AE15" s="147"/>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c r="IV15" s="144"/>
    </row>
    <row r="16" spans="1:256" ht="27" x14ac:dyDescent="0.2">
      <c r="A16" s="311"/>
      <c r="B16" s="311"/>
      <c r="C16" s="314"/>
      <c r="D16" s="315"/>
      <c r="E16" s="317"/>
      <c r="F16" s="3" t="s">
        <v>46</v>
      </c>
      <c r="G16" s="3" t="s">
        <v>47</v>
      </c>
      <c r="H16" s="3" t="s">
        <v>48</v>
      </c>
      <c r="I16" s="281"/>
      <c r="J16" s="150"/>
      <c r="K16" s="150"/>
      <c r="L16" s="150"/>
      <c r="M16" s="150"/>
      <c r="N16" s="150"/>
      <c r="O16" s="151"/>
      <c r="P16" s="147"/>
      <c r="Q16" s="147"/>
      <c r="R16" s="147"/>
      <c r="S16" s="147"/>
      <c r="T16" s="147"/>
      <c r="U16" s="147"/>
      <c r="V16" s="147"/>
      <c r="W16" s="147"/>
      <c r="X16" s="147"/>
      <c r="Y16" s="147"/>
      <c r="Z16" s="147"/>
      <c r="AA16" s="147"/>
      <c r="AB16" s="147"/>
      <c r="AC16" s="147"/>
      <c r="AD16" s="147"/>
      <c r="AE16" s="147"/>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c r="IV16" s="144"/>
    </row>
    <row r="17" spans="1:256" x14ac:dyDescent="0.2">
      <c r="A17" s="152" t="s">
        <v>49</v>
      </c>
      <c r="B17" s="152" t="s">
        <v>50</v>
      </c>
      <c r="C17" s="282" t="s">
        <v>51</v>
      </c>
      <c r="D17" s="283"/>
      <c r="E17" s="152" t="s">
        <v>52</v>
      </c>
      <c r="F17" s="152" t="s">
        <v>53</v>
      </c>
      <c r="G17" s="152" t="s">
        <v>54</v>
      </c>
      <c r="H17" s="152" t="s">
        <v>55</v>
      </c>
      <c r="I17" s="152" t="s">
        <v>56</v>
      </c>
      <c r="J17" s="153"/>
      <c r="K17" s="154"/>
      <c r="L17" s="154"/>
      <c r="M17" s="154"/>
      <c r="N17" s="150"/>
      <c r="O17" s="150"/>
      <c r="P17" s="148"/>
      <c r="Q17" s="148"/>
      <c r="R17" s="148"/>
      <c r="S17" s="148"/>
      <c r="T17" s="148"/>
      <c r="U17" s="148"/>
      <c r="V17" s="148"/>
      <c r="W17" s="148"/>
      <c r="X17" s="148"/>
      <c r="Y17" s="148"/>
      <c r="Z17" s="148"/>
      <c r="AA17" s="148"/>
      <c r="AB17" s="148"/>
      <c r="AC17" s="148"/>
      <c r="AD17" s="148"/>
      <c r="AE17" s="148"/>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c r="BZ17" s="155"/>
      <c r="CA17" s="155"/>
      <c r="CB17" s="155"/>
      <c r="CC17" s="155"/>
      <c r="CD17" s="155"/>
      <c r="CE17" s="155"/>
      <c r="CF17" s="155"/>
      <c r="CG17" s="155"/>
      <c r="CH17" s="155"/>
      <c r="CI17" s="155"/>
      <c r="CJ17" s="155"/>
      <c r="CK17" s="155"/>
      <c r="CL17" s="155"/>
      <c r="CM17" s="155"/>
      <c r="CN17" s="155"/>
      <c r="CO17" s="155"/>
      <c r="CP17" s="155"/>
      <c r="CQ17" s="155"/>
      <c r="CR17" s="155"/>
      <c r="CS17" s="155"/>
      <c r="CT17" s="155"/>
      <c r="CU17" s="155"/>
      <c r="CV17" s="155"/>
      <c r="CW17" s="155"/>
      <c r="CX17" s="155"/>
      <c r="CY17" s="155"/>
      <c r="CZ17" s="155"/>
      <c r="DA17" s="155"/>
      <c r="DB17" s="155"/>
      <c r="DC17" s="155"/>
      <c r="DD17" s="155"/>
      <c r="DE17" s="155"/>
      <c r="DF17" s="155"/>
      <c r="DG17" s="155"/>
      <c r="DH17" s="155"/>
      <c r="DI17" s="155"/>
      <c r="DJ17" s="155"/>
      <c r="DK17" s="155"/>
      <c r="DL17" s="155"/>
      <c r="DM17" s="155"/>
      <c r="DN17" s="155"/>
      <c r="DO17" s="155"/>
      <c r="DP17" s="155"/>
      <c r="DQ17" s="155"/>
      <c r="DR17" s="155"/>
      <c r="DS17" s="155"/>
      <c r="DT17" s="155"/>
      <c r="DU17" s="155"/>
      <c r="DV17" s="155"/>
      <c r="DW17" s="155"/>
      <c r="DX17" s="155"/>
      <c r="DY17" s="155"/>
      <c r="DZ17" s="155"/>
      <c r="EA17" s="155"/>
      <c r="EB17" s="155"/>
      <c r="EC17" s="155"/>
      <c r="ED17" s="155"/>
      <c r="EE17" s="155"/>
      <c r="EF17" s="155"/>
      <c r="EG17" s="155"/>
      <c r="EH17" s="155"/>
      <c r="EI17" s="155"/>
      <c r="EJ17" s="155"/>
      <c r="EK17" s="155"/>
      <c r="EL17" s="155"/>
      <c r="EM17" s="155"/>
      <c r="EN17" s="155"/>
      <c r="EO17" s="155"/>
      <c r="EP17" s="155"/>
      <c r="EQ17" s="155"/>
      <c r="ER17" s="155"/>
      <c r="ES17" s="155"/>
      <c r="ET17" s="155"/>
      <c r="EU17" s="155"/>
      <c r="EV17" s="155"/>
      <c r="EW17" s="155"/>
      <c r="EX17" s="155"/>
      <c r="EY17" s="155"/>
      <c r="EZ17" s="155"/>
      <c r="FA17" s="155"/>
      <c r="FB17" s="155"/>
      <c r="FC17" s="155"/>
      <c r="FD17" s="155"/>
      <c r="FE17" s="155"/>
      <c r="FF17" s="155"/>
      <c r="FG17" s="155"/>
      <c r="FH17" s="155"/>
      <c r="FI17" s="155"/>
      <c r="FJ17" s="155"/>
      <c r="FK17" s="155"/>
      <c r="FL17" s="155"/>
      <c r="FM17" s="155"/>
      <c r="FN17" s="155"/>
      <c r="FO17" s="155"/>
      <c r="FP17" s="155"/>
      <c r="FQ17" s="155"/>
      <c r="FR17" s="155"/>
      <c r="FS17" s="155"/>
      <c r="FT17" s="155"/>
      <c r="FU17" s="155"/>
      <c r="FV17" s="155"/>
      <c r="FW17" s="155"/>
      <c r="FX17" s="155"/>
      <c r="FY17" s="155"/>
      <c r="FZ17" s="155"/>
      <c r="GA17" s="155"/>
      <c r="GB17" s="155"/>
      <c r="GC17" s="155"/>
      <c r="GD17" s="155"/>
      <c r="GE17" s="155"/>
      <c r="GF17" s="155"/>
      <c r="GG17" s="155"/>
      <c r="GH17" s="155"/>
      <c r="GI17" s="155"/>
      <c r="GJ17" s="155"/>
      <c r="GK17" s="155"/>
      <c r="GL17" s="155"/>
      <c r="GM17" s="155"/>
      <c r="GN17" s="155"/>
      <c r="GO17" s="155"/>
      <c r="GP17" s="155"/>
      <c r="GQ17" s="155"/>
      <c r="GR17" s="155"/>
      <c r="GS17" s="155"/>
      <c r="GT17" s="155"/>
      <c r="GU17" s="155"/>
      <c r="GV17" s="155"/>
      <c r="GW17" s="155"/>
      <c r="GX17" s="155"/>
      <c r="GY17" s="155"/>
      <c r="GZ17" s="155"/>
      <c r="HA17" s="155"/>
      <c r="HB17" s="155"/>
      <c r="HC17" s="155"/>
      <c r="HD17" s="155"/>
      <c r="HE17" s="155"/>
      <c r="HF17" s="155"/>
      <c r="HG17" s="155"/>
      <c r="HH17" s="155"/>
      <c r="HI17" s="155"/>
      <c r="HJ17" s="155"/>
      <c r="HK17" s="155"/>
      <c r="HL17" s="155"/>
      <c r="HM17" s="155"/>
      <c r="HN17" s="155"/>
      <c r="HO17" s="155"/>
      <c r="HP17" s="155"/>
      <c r="HQ17" s="155"/>
      <c r="HR17" s="155"/>
      <c r="HS17" s="155"/>
      <c r="HT17" s="155"/>
      <c r="HU17" s="155"/>
      <c r="HV17" s="155"/>
      <c r="HW17" s="155"/>
      <c r="HX17" s="155"/>
      <c r="HY17" s="155"/>
      <c r="HZ17" s="155"/>
      <c r="IA17" s="155"/>
      <c r="IB17" s="155"/>
      <c r="IC17" s="155"/>
      <c r="ID17" s="155"/>
      <c r="IE17" s="155"/>
      <c r="IF17" s="155"/>
      <c r="IG17" s="155"/>
      <c r="IH17" s="155"/>
      <c r="II17" s="155"/>
      <c r="IJ17" s="155"/>
      <c r="IK17" s="155"/>
      <c r="IL17" s="155"/>
      <c r="IM17" s="155"/>
      <c r="IN17" s="155"/>
      <c r="IO17" s="155"/>
      <c r="IP17" s="155"/>
      <c r="IQ17" s="155"/>
      <c r="IR17" s="155"/>
      <c r="IS17" s="155"/>
      <c r="IT17" s="155"/>
      <c r="IU17" s="155"/>
      <c r="IV17" s="155"/>
    </row>
    <row r="18" spans="1:256" ht="16.5" customHeight="1" x14ac:dyDescent="0.2">
      <c r="A18" s="156">
        <v>1</v>
      </c>
      <c r="B18" s="157" t="str">
        <f>'1_TKT'!D1</f>
        <v>1.</v>
      </c>
      <c r="C18" s="284" t="str">
        <f>'1_TKT'!A2</f>
        <v>Tramvaju kontakttīkls. 1.KĀRTA</v>
      </c>
      <c r="D18" s="285"/>
      <c r="E18" s="158">
        <f>'1_TKT'!Q74</f>
        <v>0</v>
      </c>
      <c r="F18" s="158">
        <f>'1_TKT'!N74</f>
        <v>0</v>
      </c>
      <c r="G18" s="158">
        <f>'1_TKT'!O74</f>
        <v>0</v>
      </c>
      <c r="H18" s="158">
        <f>'1_TKT'!P74</f>
        <v>0</v>
      </c>
      <c r="I18" s="158">
        <f>'1_TKT'!M74</f>
        <v>0</v>
      </c>
      <c r="J18" s="154"/>
      <c r="K18" s="154"/>
      <c r="L18" s="159"/>
      <c r="M18" s="154"/>
      <c r="N18" s="150"/>
      <c r="O18" s="150"/>
      <c r="P18" s="148"/>
      <c r="Q18" s="148"/>
      <c r="R18" s="148"/>
      <c r="S18" s="148"/>
      <c r="T18" s="148"/>
      <c r="U18" s="148"/>
      <c r="V18" s="148"/>
      <c r="W18" s="148"/>
      <c r="X18" s="148"/>
      <c r="Y18" s="148"/>
      <c r="Z18" s="148"/>
      <c r="AA18" s="148"/>
      <c r="AB18" s="148"/>
      <c r="AC18" s="148"/>
      <c r="AD18" s="148"/>
      <c r="AE18" s="148"/>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5"/>
      <c r="BM18" s="155"/>
      <c r="BN18" s="155"/>
      <c r="BO18" s="155"/>
      <c r="BP18" s="155"/>
      <c r="BQ18" s="155"/>
      <c r="BR18" s="155"/>
      <c r="BS18" s="155"/>
      <c r="BT18" s="155"/>
      <c r="BU18" s="155"/>
      <c r="BV18" s="155"/>
      <c r="BW18" s="155"/>
      <c r="BX18" s="155"/>
      <c r="BY18" s="155"/>
      <c r="BZ18" s="155"/>
      <c r="CA18" s="155"/>
      <c r="CB18" s="155"/>
      <c r="CC18" s="155"/>
      <c r="CD18" s="155"/>
      <c r="CE18" s="155"/>
      <c r="CF18" s="155"/>
      <c r="CG18" s="155"/>
      <c r="CH18" s="155"/>
      <c r="CI18" s="155"/>
      <c r="CJ18" s="155"/>
      <c r="CK18" s="155"/>
      <c r="CL18" s="155"/>
      <c r="CM18" s="155"/>
      <c r="CN18" s="155"/>
      <c r="CO18" s="155"/>
      <c r="CP18" s="155"/>
      <c r="CQ18" s="155"/>
      <c r="CR18" s="155"/>
      <c r="CS18" s="155"/>
      <c r="CT18" s="155"/>
      <c r="CU18" s="155"/>
      <c r="CV18" s="155"/>
      <c r="CW18" s="155"/>
      <c r="CX18" s="155"/>
      <c r="CY18" s="155"/>
      <c r="CZ18" s="155"/>
      <c r="DA18" s="155"/>
      <c r="DB18" s="155"/>
      <c r="DC18" s="155"/>
      <c r="DD18" s="155"/>
      <c r="DE18" s="155"/>
      <c r="DF18" s="155"/>
      <c r="DG18" s="155"/>
      <c r="DH18" s="155"/>
      <c r="DI18" s="155"/>
      <c r="DJ18" s="155"/>
      <c r="DK18" s="155"/>
      <c r="DL18" s="155"/>
      <c r="DM18" s="155"/>
      <c r="DN18" s="155"/>
      <c r="DO18" s="155"/>
      <c r="DP18" s="155"/>
      <c r="DQ18" s="155"/>
      <c r="DR18" s="155"/>
      <c r="DS18" s="155"/>
      <c r="DT18" s="155"/>
      <c r="DU18" s="155"/>
      <c r="DV18" s="155"/>
      <c r="DW18" s="155"/>
      <c r="DX18" s="155"/>
      <c r="DY18" s="155"/>
      <c r="DZ18" s="155"/>
      <c r="EA18" s="155"/>
      <c r="EB18" s="155"/>
      <c r="EC18" s="155"/>
      <c r="ED18" s="155"/>
      <c r="EE18" s="155"/>
      <c r="EF18" s="155"/>
      <c r="EG18" s="155"/>
      <c r="EH18" s="155"/>
      <c r="EI18" s="155"/>
      <c r="EJ18" s="155"/>
      <c r="EK18" s="155"/>
      <c r="EL18" s="155"/>
      <c r="EM18" s="155"/>
      <c r="EN18" s="155"/>
      <c r="EO18" s="155"/>
      <c r="EP18" s="155"/>
      <c r="EQ18" s="155"/>
      <c r="ER18" s="155"/>
      <c r="ES18" s="155"/>
      <c r="ET18" s="155"/>
      <c r="EU18" s="155"/>
      <c r="EV18" s="155"/>
      <c r="EW18" s="155"/>
      <c r="EX18" s="155"/>
      <c r="EY18" s="155"/>
      <c r="EZ18" s="155"/>
      <c r="FA18" s="155"/>
      <c r="FB18" s="155"/>
      <c r="FC18" s="155"/>
      <c r="FD18" s="155"/>
      <c r="FE18" s="155"/>
      <c r="FF18" s="155"/>
      <c r="FG18" s="155"/>
      <c r="FH18" s="155"/>
      <c r="FI18" s="155"/>
      <c r="FJ18" s="155"/>
      <c r="FK18" s="155"/>
      <c r="FL18" s="155"/>
      <c r="FM18" s="155"/>
      <c r="FN18" s="155"/>
      <c r="FO18" s="155"/>
      <c r="FP18" s="155"/>
      <c r="FQ18" s="155"/>
      <c r="FR18" s="155"/>
      <c r="FS18" s="155"/>
      <c r="FT18" s="155"/>
      <c r="FU18" s="155"/>
      <c r="FV18" s="155"/>
      <c r="FW18" s="155"/>
      <c r="FX18" s="155"/>
      <c r="FY18" s="155"/>
      <c r="FZ18" s="155"/>
      <c r="GA18" s="155"/>
      <c r="GB18" s="155"/>
      <c r="GC18" s="155"/>
      <c r="GD18" s="155"/>
      <c r="GE18" s="155"/>
      <c r="GF18" s="155"/>
      <c r="GG18" s="155"/>
      <c r="GH18" s="155"/>
      <c r="GI18" s="155"/>
      <c r="GJ18" s="155"/>
      <c r="GK18" s="155"/>
      <c r="GL18" s="155"/>
      <c r="GM18" s="155"/>
      <c r="GN18" s="155"/>
      <c r="GO18" s="155"/>
      <c r="GP18" s="155"/>
      <c r="GQ18" s="155"/>
      <c r="GR18" s="155"/>
      <c r="GS18" s="155"/>
      <c r="GT18" s="155"/>
      <c r="GU18" s="155"/>
      <c r="GV18" s="155"/>
      <c r="GW18" s="155"/>
      <c r="GX18" s="155"/>
      <c r="GY18" s="155"/>
      <c r="GZ18" s="155"/>
      <c r="HA18" s="155"/>
      <c r="HB18" s="155"/>
      <c r="HC18" s="155"/>
      <c r="HD18" s="155"/>
      <c r="HE18" s="155"/>
      <c r="HF18" s="155"/>
      <c r="HG18" s="155"/>
      <c r="HH18" s="155"/>
      <c r="HI18" s="155"/>
      <c r="HJ18" s="155"/>
      <c r="HK18" s="155"/>
      <c r="HL18" s="155"/>
      <c r="HM18" s="155"/>
      <c r="HN18" s="155"/>
      <c r="HO18" s="155"/>
      <c r="HP18" s="155"/>
      <c r="HQ18" s="155"/>
      <c r="HR18" s="155"/>
      <c r="HS18" s="155"/>
      <c r="HT18" s="155"/>
      <c r="HU18" s="155"/>
      <c r="HV18" s="155"/>
      <c r="HW18" s="155"/>
      <c r="HX18" s="155"/>
      <c r="HY18" s="155"/>
      <c r="HZ18" s="155"/>
      <c r="IA18" s="155"/>
      <c r="IB18" s="155"/>
      <c r="IC18" s="155"/>
      <c r="ID18" s="155"/>
      <c r="IE18" s="155"/>
      <c r="IF18" s="155"/>
      <c r="IG18" s="155"/>
      <c r="IH18" s="155"/>
      <c r="II18" s="155"/>
      <c r="IJ18" s="155"/>
      <c r="IK18" s="155"/>
      <c r="IL18" s="155"/>
      <c r="IM18" s="155"/>
      <c r="IN18" s="155"/>
      <c r="IO18" s="155"/>
      <c r="IP18" s="155"/>
      <c r="IQ18" s="155"/>
      <c r="IR18" s="155"/>
      <c r="IS18" s="155"/>
      <c r="IT18" s="155"/>
      <c r="IU18" s="155"/>
      <c r="IV18" s="155"/>
    </row>
    <row r="19" spans="1:256" ht="16.5" customHeight="1" x14ac:dyDescent="0.2">
      <c r="A19" s="156">
        <v>2</v>
      </c>
      <c r="B19" s="157" t="str">
        <f>'2_Sliežu ceļi'!D1</f>
        <v>2.</v>
      </c>
      <c r="C19" s="284" t="str">
        <f>'2_Sliežu ceļi'!A2</f>
        <v>Tramvaju sliežu ceļi . 1.KĀRTA</v>
      </c>
      <c r="D19" s="285"/>
      <c r="E19" s="158">
        <f>'2_Sliežu ceļi'!Q106</f>
        <v>0</v>
      </c>
      <c r="F19" s="158">
        <f>'2_Sliežu ceļi'!N106</f>
        <v>0</v>
      </c>
      <c r="G19" s="158">
        <f>'2_Sliežu ceļi'!O106</f>
        <v>0</v>
      </c>
      <c r="H19" s="158">
        <f>'2_Sliežu ceļi'!P106</f>
        <v>0</v>
      </c>
      <c r="I19" s="158">
        <f>'2_Sliežu ceļi'!M106</f>
        <v>0</v>
      </c>
      <c r="J19" s="154"/>
      <c r="K19" s="154"/>
      <c r="L19" s="159"/>
      <c r="M19" s="154"/>
      <c r="N19" s="150"/>
      <c r="O19" s="150"/>
      <c r="P19" s="148"/>
      <c r="Q19" s="148"/>
      <c r="R19" s="148"/>
      <c r="S19" s="148"/>
      <c r="T19" s="148"/>
      <c r="U19" s="148"/>
      <c r="V19" s="148"/>
      <c r="W19" s="148"/>
      <c r="X19" s="148"/>
      <c r="Y19" s="148"/>
      <c r="Z19" s="148"/>
      <c r="AA19" s="148"/>
      <c r="AB19" s="148"/>
      <c r="AC19" s="148"/>
      <c r="AD19" s="148"/>
      <c r="AE19" s="148"/>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5"/>
      <c r="CE19" s="155"/>
      <c r="CF19" s="155"/>
      <c r="CG19" s="155"/>
      <c r="CH19" s="155"/>
      <c r="CI19" s="155"/>
      <c r="CJ19" s="155"/>
      <c r="CK19" s="155"/>
      <c r="CL19" s="155"/>
      <c r="CM19" s="155"/>
      <c r="CN19" s="155"/>
      <c r="CO19" s="155"/>
      <c r="CP19" s="155"/>
      <c r="CQ19" s="155"/>
      <c r="CR19" s="155"/>
      <c r="CS19" s="155"/>
      <c r="CT19" s="155"/>
      <c r="CU19" s="155"/>
      <c r="CV19" s="155"/>
      <c r="CW19" s="155"/>
      <c r="CX19" s="155"/>
      <c r="CY19" s="155"/>
      <c r="CZ19" s="155"/>
      <c r="DA19" s="155"/>
      <c r="DB19" s="155"/>
      <c r="DC19" s="155"/>
      <c r="DD19" s="155"/>
      <c r="DE19" s="155"/>
      <c r="DF19" s="155"/>
      <c r="DG19" s="155"/>
      <c r="DH19" s="155"/>
      <c r="DI19" s="155"/>
      <c r="DJ19" s="155"/>
      <c r="DK19" s="155"/>
      <c r="DL19" s="155"/>
      <c r="DM19" s="155"/>
      <c r="DN19" s="155"/>
      <c r="DO19" s="155"/>
      <c r="DP19" s="155"/>
      <c r="DQ19" s="155"/>
      <c r="DR19" s="155"/>
      <c r="DS19" s="155"/>
      <c r="DT19" s="155"/>
      <c r="DU19" s="155"/>
      <c r="DV19" s="155"/>
      <c r="DW19" s="155"/>
      <c r="DX19" s="155"/>
      <c r="DY19" s="155"/>
      <c r="DZ19" s="155"/>
      <c r="EA19" s="155"/>
      <c r="EB19" s="155"/>
      <c r="EC19" s="155"/>
      <c r="ED19" s="155"/>
      <c r="EE19" s="155"/>
      <c r="EF19" s="155"/>
      <c r="EG19" s="155"/>
      <c r="EH19" s="155"/>
      <c r="EI19" s="155"/>
      <c r="EJ19" s="155"/>
      <c r="EK19" s="155"/>
      <c r="EL19" s="155"/>
      <c r="EM19" s="155"/>
      <c r="EN19" s="155"/>
      <c r="EO19" s="155"/>
      <c r="EP19" s="155"/>
      <c r="EQ19" s="155"/>
      <c r="ER19" s="155"/>
      <c r="ES19" s="155"/>
      <c r="ET19" s="155"/>
      <c r="EU19" s="155"/>
      <c r="EV19" s="155"/>
      <c r="EW19" s="155"/>
      <c r="EX19" s="155"/>
      <c r="EY19" s="155"/>
      <c r="EZ19" s="155"/>
      <c r="FA19" s="155"/>
      <c r="FB19" s="155"/>
      <c r="FC19" s="155"/>
      <c r="FD19" s="155"/>
      <c r="FE19" s="155"/>
      <c r="FF19" s="155"/>
      <c r="FG19" s="155"/>
      <c r="FH19" s="155"/>
      <c r="FI19" s="155"/>
      <c r="FJ19" s="155"/>
      <c r="FK19" s="155"/>
      <c r="FL19" s="155"/>
      <c r="FM19" s="155"/>
      <c r="FN19" s="155"/>
      <c r="FO19" s="155"/>
      <c r="FP19" s="155"/>
      <c r="FQ19" s="155"/>
      <c r="FR19" s="155"/>
      <c r="FS19" s="155"/>
      <c r="FT19" s="155"/>
      <c r="FU19" s="155"/>
      <c r="FV19" s="155"/>
      <c r="FW19" s="155"/>
      <c r="FX19" s="155"/>
      <c r="FY19" s="155"/>
      <c r="FZ19" s="155"/>
      <c r="GA19" s="155"/>
      <c r="GB19" s="155"/>
      <c r="GC19" s="155"/>
      <c r="GD19" s="155"/>
      <c r="GE19" s="155"/>
      <c r="GF19" s="155"/>
      <c r="GG19" s="155"/>
      <c r="GH19" s="155"/>
      <c r="GI19" s="155"/>
      <c r="GJ19" s="155"/>
      <c r="GK19" s="155"/>
      <c r="GL19" s="155"/>
      <c r="GM19" s="155"/>
      <c r="GN19" s="155"/>
      <c r="GO19" s="155"/>
      <c r="GP19" s="155"/>
      <c r="GQ19" s="155"/>
      <c r="GR19" s="155"/>
      <c r="GS19" s="155"/>
      <c r="GT19" s="155"/>
      <c r="GU19" s="155"/>
      <c r="GV19" s="155"/>
      <c r="GW19" s="155"/>
      <c r="GX19" s="155"/>
      <c r="GY19" s="155"/>
      <c r="GZ19" s="155"/>
      <c r="HA19" s="155"/>
      <c r="HB19" s="155"/>
      <c r="HC19" s="155"/>
      <c r="HD19" s="155"/>
      <c r="HE19" s="155"/>
      <c r="HF19" s="155"/>
      <c r="HG19" s="155"/>
      <c r="HH19" s="155"/>
      <c r="HI19" s="155"/>
      <c r="HJ19" s="155"/>
      <c r="HK19" s="155"/>
      <c r="HL19" s="155"/>
      <c r="HM19" s="155"/>
      <c r="HN19" s="155"/>
      <c r="HO19" s="155"/>
      <c r="HP19" s="155"/>
      <c r="HQ19" s="155"/>
      <c r="HR19" s="155"/>
      <c r="HS19" s="155"/>
      <c r="HT19" s="155"/>
      <c r="HU19" s="155"/>
      <c r="HV19" s="155"/>
      <c r="HW19" s="155"/>
      <c r="HX19" s="155"/>
      <c r="HY19" s="155"/>
      <c r="HZ19" s="155"/>
      <c r="IA19" s="155"/>
      <c r="IB19" s="155"/>
      <c r="IC19" s="155"/>
      <c r="ID19" s="155"/>
      <c r="IE19" s="155"/>
      <c r="IF19" s="155"/>
      <c r="IG19" s="155"/>
      <c r="IH19" s="155"/>
      <c r="II19" s="155"/>
      <c r="IJ19" s="155"/>
      <c r="IK19" s="155"/>
      <c r="IL19" s="155"/>
      <c r="IM19" s="155"/>
      <c r="IN19" s="155"/>
      <c r="IO19" s="155"/>
      <c r="IP19" s="155"/>
      <c r="IQ19" s="155"/>
      <c r="IR19" s="155"/>
      <c r="IS19" s="155"/>
      <c r="IT19" s="155"/>
      <c r="IU19" s="155"/>
      <c r="IV19" s="155"/>
    </row>
    <row r="20" spans="1:256" ht="27.75" customHeight="1" x14ac:dyDescent="0.2">
      <c r="A20" s="156">
        <v>3</v>
      </c>
      <c r="B20" s="157" t="str">
        <f>'3_Ceļi-Brauktuve'!D1</f>
        <v>3.</v>
      </c>
      <c r="C20" s="284" t="str">
        <f>'3_Ceļi-Brauktuve'!A2</f>
        <v>Ceļu daļa (Brauktuve) Lielā iela posmā no Fr.Brīvzemnieka ielas līdz Tramvaja tiltam. 1.KĀRTA</v>
      </c>
      <c r="D20" s="285"/>
      <c r="E20" s="158">
        <f>'3_Ceļi-Brauktuve'!Q123</f>
        <v>0</v>
      </c>
      <c r="F20" s="158">
        <f>'3_Ceļi-Brauktuve'!N123</f>
        <v>0</v>
      </c>
      <c r="G20" s="158">
        <f>'3_Ceļi-Brauktuve'!O123</f>
        <v>0</v>
      </c>
      <c r="H20" s="158">
        <f>'3_Ceļi-Brauktuve'!P123</f>
        <v>0</v>
      </c>
      <c r="I20" s="158">
        <f>'3_Ceļi-Brauktuve'!M123</f>
        <v>0</v>
      </c>
      <c r="J20" s="154"/>
      <c r="K20" s="154"/>
      <c r="L20" s="159"/>
      <c r="M20" s="154"/>
      <c r="N20" s="150"/>
      <c r="O20" s="150"/>
      <c r="P20" s="148"/>
      <c r="Q20" s="148"/>
      <c r="R20" s="148"/>
      <c r="S20" s="148"/>
      <c r="T20" s="148"/>
      <c r="U20" s="148"/>
      <c r="V20" s="148"/>
      <c r="W20" s="148"/>
      <c r="X20" s="148"/>
      <c r="Y20" s="148"/>
      <c r="Z20" s="148"/>
      <c r="AA20" s="148"/>
      <c r="AB20" s="148"/>
      <c r="AC20" s="148"/>
      <c r="AD20" s="148"/>
      <c r="AE20" s="148"/>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5"/>
      <c r="CE20" s="155"/>
      <c r="CF20" s="155"/>
      <c r="CG20" s="155"/>
      <c r="CH20" s="155"/>
      <c r="CI20" s="155"/>
      <c r="CJ20" s="155"/>
      <c r="CK20" s="155"/>
      <c r="CL20" s="155"/>
      <c r="CM20" s="155"/>
      <c r="CN20" s="155"/>
      <c r="CO20" s="155"/>
      <c r="CP20" s="155"/>
      <c r="CQ20" s="155"/>
      <c r="CR20" s="155"/>
      <c r="CS20" s="155"/>
      <c r="CT20" s="155"/>
      <c r="CU20" s="155"/>
      <c r="CV20" s="155"/>
      <c r="CW20" s="155"/>
      <c r="CX20" s="155"/>
      <c r="CY20" s="155"/>
      <c r="CZ20" s="155"/>
      <c r="DA20" s="155"/>
      <c r="DB20" s="155"/>
      <c r="DC20" s="155"/>
      <c r="DD20" s="155"/>
      <c r="DE20" s="155"/>
      <c r="DF20" s="155"/>
      <c r="DG20" s="155"/>
      <c r="DH20" s="155"/>
      <c r="DI20" s="155"/>
      <c r="DJ20" s="155"/>
      <c r="DK20" s="155"/>
      <c r="DL20" s="155"/>
      <c r="DM20" s="155"/>
      <c r="DN20" s="155"/>
      <c r="DO20" s="155"/>
      <c r="DP20" s="155"/>
      <c r="DQ20" s="155"/>
      <c r="DR20" s="155"/>
      <c r="DS20" s="155"/>
      <c r="DT20" s="155"/>
      <c r="DU20" s="155"/>
      <c r="DV20" s="155"/>
      <c r="DW20" s="155"/>
      <c r="DX20" s="155"/>
      <c r="DY20" s="155"/>
      <c r="DZ20" s="155"/>
      <c r="EA20" s="155"/>
      <c r="EB20" s="155"/>
      <c r="EC20" s="155"/>
      <c r="ED20" s="155"/>
      <c r="EE20" s="155"/>
      <c r="EF20" s="155"/>
      <c r="EG20" s="155"/>
      <c r="EH20" s="155"/>
      <c r="EI20" s="155"/>
      <c r="EJ20" s="155"/>
      <c r="EK20" s="155"/>
      <c r="EL20" s="155"/>
      <c r="EM20" s="155"/>
      <c r="EN20" s="155"/>
      <c r="EO20" s="155"/>
      <c r="EP20" s="155"/>
      <c r="EQ20" s="155"/>
      <c r="ER20" s="155"/>
      <c r="ES20" s="155"/>
      <c r="ET20" s="155"/>
      <c r="EU20" s="155"/>
      <c r="EV20" s="155"/>
      <c r="EW20" s="155"/>
      <c r="EX20" s="155"/>
      <c r="EY20" s="155"/>
      <c r="EZ20" s="155"/>
      <c r="FA20" s="155"/>
      <c r="FB20" s="155"/>
      <c r="FC20" s="155"/>
      <c r="FD20" s="155"/>
      <c r="FE20" s="155"/>
      <c r="FF20" s="155"/>
      <c r="FG20" s="155"/>
      <c r="FH20" s="155"/>
      <c r="FI20" s="155"/>
      <c r="FJ20" s="155"/>
      <c r="FK20" s="155"/>
      <c r="FL20" s="155"/>
      <c r="FM20" s="155"/>
      <c r="FN20" s="155"/>
      <c r="FO20" s="155"/>
      <c r="FP20" s="155"/>
      <c r="FQ20" s="155"/>
      <c r="FR20" s="155"/>
      <c r="FS20" s="155"/>
      <c r="FT20" s="155"/>
      <c r="FU20" s="155"/>
      <c r="FV20" s="155"/>
      <c r="FW20" s="155"/>
      <c r="FX20" s="155"/>
      <c r="FY20" s="155"/>
      <c r="FZ20" s="155"/>
      <c r="GA20" s="155"/>
      <c r="GB20" s="155"/>
      <c r="GC20" s="155"/>
      <c r="GD20" s="155"/>
      <c r="GE20" s="155"/>
      <c r="GF20" s="155"/>
      <c r="GG20" s="155"/>
      <c r="GH20" s="155"/>
      <c r="GI20" s="155"/>
      <c r="GJ20" s="155"/>
      <c r="GK20" s="155"/>
      <c r="GL20" s="155"/>
      <c r="GM20" s="155"/>
      <c r="GN20" s="155"/>
      <c r="GO20" s="155"/>
      <c r="GP20" s="155"/>
      <c r="GQ20" s="155"/>
      <c r="GR20" s="155"/>
      <c r="GS20" s="155"/>
      <c r="GT20" s="155"/>
      <c r="GU20" s="155"/>
      <c r="GV20" s="155"/>
      <c r="GW20" s="155"/>
      <c r="GX20" s="155"/>
      <c r="GY20" s="155"/>
      <c r="GZ20" s="155"/>
      <c r="HA20" s="155"/>
      <c r="HB20" s="155"/>
      <c r="HC20" s="155"/>
      <c r="HD20" s="155"/>
      <c r="HE20" s="155"/>
      <c r="HF20" s="155"/>
      <c r="HG20" s="155"/>
      <c r="HH20" s="155"/>
      <c r="HI20" s="155"/>
      <c r="HJ20" s="155"/>
      <c r="HK20" s="155"/>
      <c r="HL20" s="155"/>
      <c r="HM20" s="155"/>
      <c r="HN20" s="155"/>
      <c r="HO20" s="155"/>
      <c r="HP20" s="155"/>
      <c r="HQ20" s="155"/>
      <c r="HR20" s="155"/>
      <c r="HS20" s="155"/>
      <c r="HT20" s="155"/>
      <c r="HU20" s="155"/>
      <c r="HV20" s="155"/>
      <c r="HW20" s="155"/>
      <c r="HX20" s="155"/>
      <c r="HY20" s="155"/>
      <c r="HZ20" s="155"/>
      <c r="IA20" s="155"/>
      <c r="IB20" s="155"/>
      <c r="IC20" s="155"/>
      <c r="ID20" s="155"/>
      <c r="IE20" s="155"/>
      <c r="IF20" s="155"/>
      <c r="IG20" s="155"/>
      <c r="IH20" s="155"/>
      <c r="II20" s="155"/>
      <c r="IJ20" s="155"/>
      <c r="IK20" s="155"/>
      <c r="IL20" s="155"/>
      <c r="IM20" s="155"/>
      <c r="IN20" s="155"/>
      <c r="IO20" s="155"/>
      <c r="IP20" s="155"/>
      <c r="IQ20" s="155"/>
      <c r="IR20" s="155"/>
      <c r="IS20" s="155"/>
      <c r="IT20" s="155"/>
      <c r="IU20" s="155"/>
      <c r="IV20" s="155"/>
    </row>
    <row r="21" spans="1:256" ht="32.25" customHeight="1" x14ac:dyDescent="0.2">
      <c r="A21" s="156">
        <v>4</v>
      </c>
      <c r="B21" s="157" t="str">
        <f>'4_ietve'!D1</f>
        <v>4.</v>
      </c>
      <c r="C21" s="284" t="str">
        <f>'4_ietve'!A2</f>
        <v>Ceļu daļa ; ietves posmā no Fr.Brīvzemnieka ielas līdz Tramvaja tiltam. 1.KĀRTA</v>
      </c>
      <c r="D21" s="285"/>
      <c r="E21" s="158">
        <f>'4_ietve'!Q50</f>
        <v>0</v>
      </c>
      <c r="F21" s="158">
        <f>'4_ietve'!N50</f>
        <v>0</v>
      </c>
      <c r="G21" s="158">
        <f>'4_ietve'!O50</f>
        <v>0</v>
      </c>
      <c r="H21" s="158">
        <f>'4_ietve'!P50</f>
        <v>0</v>
      </c>
      <c r="I21" s="158">
        <f>'4_ietve'!M50</f>
        <v>0</v>
      </c>
      <c r="J21" s="154"/>
      <c r="K21" s="154"/>
      <c r="L21" s="159"/>
      <c r="M21" s="154"/>
      <c r="N21" s="150"/>
      <c r="O21" s="150"/>
      <c r="P21" s="148"/>
      <c r="Q21" s="148"/>
      <c r="R21" s="148"/>
      <c r="S21" s="148"/>
      <c r="T21" s="148"/>
      <c r="U21" s="148"/>
      <c r="V21" s="148"/>
      <c r="W21" s="148"/>
      <c r="X21" s="148"/>
      <c r="Y21" s="148"/>
      <c r="Z21" s="148"/>
      <c r="AA21" s="148"/>
      <c r="AB21" s="148"/>
      <c r="AC21" s="148"/>
      <c r="AD21" s="148"/>
      <c r="AE21" s="148"/>
      <c r="AF21" s="155"/>
      <c r="AG21" s="155"/>
      <c r="AH21" s="155"/>
      <c r="AI21" s="155"/>
      <c r="AJ21" s="155"/>
      <c r="AK21" s="155"/>
      <c r="AL21" s="155"/>
      <c r="AM21" s="155"/>
      <c r="AN21" s="155"/>
      <c r="AO21" s="155"/>
      <c r="AP21" s="155"/>
      <c r="AQ21" s="155"/>
      <c r="AR21" s="155"/>
      <c r="AS21" s="155"/>
      <c r="AT21" s="155"/>
      <c r="AU21" s="155"/>
      <c r="AV21" s="155"/>
      <c r="AW21" s="155"/>
      <c r="AX21" s="155"/>
      <c r="AY21" s="155"/>
      <c r="AZ21" s="155"/>
      <c r="BA21" s="155"/>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c r="CE21" s="155"/>
      <c r="CF21" s="155"/>
      <c r="CG21" s="155"/>
      <c r="CH21" s="155"/>
      <c r="CI21" s="155"/>
      <c r="CJ21" s="155"/>
      <c r="CK21" s="155"/>
      <c r="CL21" s="155"/>
      <c r="CM21" s="155"/>
      <c r="CN21" s="155"/>
      <c r="CO21" s="155"/>
      <c r="CP21" s="155"/>
      <c r="CQ21" s="155"/>
      <c r="CR21" s="155"/>
      <c r="CS21" s="155"/>
      <c r="CT21" s="155"/>
      <c r="CU21" s="155"/>
      <c r="CV21" s="155"/>
      <c r="CW21" s="155"/>
      <c r="CX21" s="155"/>
      <c r="CY21" s="155"/>
      <c r="CZ21" s="155"/>
      <c r="DA21" s="155"/>
      <c r="DB21" s="155"/>
      <c r="DC21" s="155"/>
      <c r="DD21" s="155"/>
      <c r="DE21" s="155"/>
      <c r="DF21" s="155"/>
      <c r="DG21" s="155"/>
      <c r="DH21" s="155"/>
      <c r="DI21" s="155"/>
      <c r="DJ21" s="155"/>
      <c r="DK21" s="155"/>
      <c r="DL21" s="155"/>
      <c r="DM21" s="155"/>
      <c r="DN21" s="155"/>
      <c r="DO21" s="155"/>
      <c r="DP21" s="155"/>
      <c r="DQ21" s="155"/>
      <c r="DR21" s="155"/>
      <c r="DS21" s="155"/>
      <c r="DT21" s="155"/>
      <c r="DU21" s="155"/>
      <c r="DV21" s="155"/>
      <c r="DW21" s="155"/>
      <c r="DX21" s="155"/>
      <c r="DY21" s="155"/>
      <c r="DZ21" s="155"/>
      <c r="EA21" s="155"/>
      <c r="EB21" s="155"/>
      <c r="EC21" s="155"/>
      <c r="ED21" s="155"/>
      <c r="EE21" s="155"/>
      <c r="EF21" s="155"/>
      <c r="EG21" s="155"/>
      <c r="EH21" s="155"/>
      <c r="EI21" s="155"/>
      <c r="EJ21" s="155"/>
      <c r="EK21" s="155"/>
      <c r="EL21" s="155"/>
      <c r="EM21" s="155"/>
      <c r="EN21" s="155"/>
      <c r="EO21" s="155"/>
      <c r="EP21" s="155"/>
      <c r="EQ21" s="155"/>
      <c r="ER21" s="155"/>
      <c r="ES21" s="155"/>
      <c r="ET21" s="155"/>
      <c r="EU21" s="155"/>
      <c r="EV21" s="155"/>
      <c r="EW21" s="155"/>
      <c r="EX21" s="155"/>
      <c r="EY21" s="155"/>
      <c r="EZ21" s="155"/>
      <c r="FA21" s="155"/>
      <c r="FB21" s="155"/>
      <c r="FC21" s="155"/>
      <c r="FD21" s="155"/>
      <c r="FE21" s="155"/>
      <c r="FF21" s="155"/>
      <c r="FG21" s="155"/>
      <c r="FH21" s="155"/>
      <c r="FI21" s="155"/>
      <c r="FJ21" s="155"/>
      <c r="FK21" s="155"/>
      <c r="FL21" s="155"/>
      <c r="FM21" s="155"/>
      <c r="FN21" s="155"/>
      <c r="FO21" s="155"/>
      <c r="FP21" s="155"/>
      <c r="FQ21" s="155"/>
      <c r="FR21" s="155"/>
      <c r="FS21" s="155"/>
      <c r="FT21" s="155"/>
      <c r="FU21" s="155"/>
      <c r="FV21" s="155"/>
      <c r="FW21" s="155"/>
      <c r="FX21" s="155"/>
      <c r="FY21" s="155"/>
      <c r="FZ21" s="155"/>
      <c r="GA21" s="155"/>
      <c r="GB21" s="155"/>
      <c r="GC21" s="155"/>
      <c r="GD21" s="155"/>
      <c r="GE21" s="155"/>
      <c r="GF21" s="155"/>
      <c r="GG21" s="155"/>
      <c r="GH21" s="155"/>
      <c r="GI21" s="155"/>
      <c r="GJ21" s="155"/>
      <c r="GK21" s="155"/>
      <c r="GL21" s="155"/>
      <c r="GM21" s="155"/>
      <c r="GN21" s="155"/>
      <c r="GO21" s="155"/>
      <c r="GP21" s="155"/>
      <c r="GQ21" s="155"/>
      <c r="GR21" s="155"/>
      <c r="GS21" s="155"/>
      <c r="GT21" s="155"/>
      <c r="GU21" s="155"/>
      <c r="GV21" s="155"/>
      <c r="GW21" s="155"/>
      <c r="GX21" s="155"/>
      <c r="GY21" s="155"/>
      <c r="GZ21" s="155"/>
      <c r="HA21" s="155"/>
      <c r="HB21" s="155"/>
      <c r="HC21" s="155"/>
      <c r="HD21" s="155"/>
      <c r="HE21" s="155"/>
      <c r="HF21" s="155"/>
      <c r="HG21" s="155"/>
      <c r="HH21" s="155"/>
      <c r="HI21" s="155"/>
      <c r="HJ21" s="155"/>
      <c r="HK21" s="155"/>
      <c r="HL21" s="155"/>
      <c r="HM21" s="155"/>
      <c r="HN21" s="155"/>
      <c r="HO21" s="155"/>
      <c r="HP21" s="155"/>
      <c r="HQ21" s="155"/>
      <c r="HR21" s="155"/>
      <c r="HS21" s="155"/>
      <c r="HT21" s="155"/>
      <c r="HU21" s="155"/>
      <c r="HV21" s="155"/>
      <c r="HW21" s="155"/>
      <c r="HX21" s="155"/>
      <c r="HY21" s="155"/>
      <c r="HZ21" s="155"/>
      <c r="IA21" s="155"/>
      <c r="IB21" s="155"/>
      <c r="IC21" s="155"/>
      <c r="ID21" s="155"/>
      <c r="IE21" s="155"/>
      <c r="IF21" s="155"/>
      <c r="IG21" s="155"/>
      <c r="IH21" s="155"/>
      <c r="II21" s="155"/>
      <c r="IJ21" s="155"/>
      <c r="IK21" s="155"/>
      <c r="IL21" s="155"/>
      <c r="IM21" s="155"/>
      <c r="IN21" s="155"/>
      <c r="IO21" s="155"/>
      <c r="IP21" s="155"/>
      <c r="IQ21" s="155"/>
      <c r="IR21" s="155"/>
      <c r="IS21" s="155"/>
      <c r="IT21" s="155"/>
      <c r="IU21" s="155"/>
      <c r="IV21" s="155"/>
    </row>
    <row r="22" spans="1:256" ht="28.5" customHeight="1" x14ac:dyDescent="0.2">
      <c r="A22" s="156">
        <v>5</v>
      </c>
      <c r="B22" s="157" t="str">
        <f>'5_EL_apgaism.A'!D1</f>
        <v>5.</v>
      </c>
      <c r="C22" s="284" t="str">
        <f>'5_EL_apgaism.A'!A2</f>
        <v>Elektroapgāde. Ārējais apgaismojums. 1.KĀRTA - ATTIECINĀMĀS IZMAKSAS</v>
      </c>
      <c r="D22" s="285"/>
      <c r="E22" s="158">
        <f>'5_EL_apgaism.A'!Q90</f>
        <v>0</v>
      </c>
      <c r="F22" s="158">
        <f>'5_EL_apgaism.A'!N90</f>
        <v>0</v>
      </c>
      <c r="G22" s="158">
        <f>'5_EL_apgaism.A'!O90</f>
        <v>0</v>
      </c>
      <c r="H22" s="158">
        <f>'5_EL_apgaism.A'!P90</f>
        <v>0</v>
      </c>
      <c r="I22" s="158">
        <f>'5_EL_apgaism.A'!M90</f>
        <v>0</v>
      </c>
      <c r="J22" s="154"/>
      <c r="K22" s="154"/>
      <c r="L22" s="159"/>
      <c r="M22" s="154"/>
      <c r="N22" s="150"/>
      <c r="O22" s="150"/>
      <c r="P22" s="148"/>
      <c r="Q22" s="148"/>
      <c r="R22" s="148"/>
      <c r="S22" s="148"/>
      <c r="T22" s="148"/>
      <c r="U22" s="148"/>
      <c r="V22" s="148"/>
      <c r="W22" s="148"/>
      <c r="X22" s="148"/>
      <c r="Y22" s="148"/>
      <c r="Z22" s="148"/>
      <c r="AA22" s="148"/>
      <c r="AB22" s="148"/>
      <c r="AC22" s="148"/>
      <c r="AD22" s="148"/>
      <c r="AE22" s="148"/>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c r="GY22" s="155"/>
      <c r="GZ22" s="155"/>
      <c r="HA22" s="155"/>
      <c r="HB22" s="155"/>
      <c r="HC22" s="155"/>
      <c r="HD22" s="155"/>
      <c r="HE22" s="155"/>
      <c r="HF22" s="155"/>
      <c r="HG22" s="155"/>
      <c r="HH22" s="155"/>
      <c r="HI22" s="155"/>
      <c r="HJ22" s="155"/>
      <c r="HK22" s="155"/>
      <c r="HL22" s="155"/>
      <c r="HM22" s="155"/>
      <c r="HN22" s="155"/>
      <c r="HO22" s="155"/>
      <c r="HP22" s="155"/>
      <c r="HQ22" s="155"/>
      <c r="HR22" s="155"/>
      <c r="HS22" s="155"/>
      <c r="HT22" s="155"/>
      <c r="HU22" s="155"/>
      <c r="HV22" s="155"/>
      <c r="HW22" s="155"/>
      <c r="HX22" s="155"/>
      <c r="HY22" s="155"/>
      <c r="HZ22" s="155"/>
      <c r="IA22" s="155"/>
      <c r="IB22" s="155"/>
      <c r="IC22" s="155"/>
      <c r="ID22" s="155"/>
      <c r="IE22" s="155"/>
      <c r="IF22" s="155"/>
      <c r="IG22" s="155"/>
      <c r="IH22" s="155"/>
      <c r="II22" s="155"/>
      <c r="IJ22" s="155"/>
      <c r="IK22" s="155"/>
      <c r="IL22" s="155"/>
      <c r="IM22" s="155"/>
      <c r="IN22" s="155"/>
      <c r="IO22" s="155"/>
      <c r="IP22" s="155"/>
      <c r="IQ22" s="155"/>
      <c r="IR22" s="155"/>
      <c r="IS22" s="155"/>
      <c r="IT22" s="155"/>
      <c r="IU22" s="155"/>
      <c r="IV22" s="155"/>
    </row>
    <row r="23" spans="1:256" ht="29.25" customHeight="1" x14ac:dyDescent="0.2">
      <c r="A23" s="156">
        <v>6</v>
      </c>
      <c r="B23" s="157" t="str">
        <f>'6_EL_apgaims.N'!D1</f>
        <v>6.</v>
      </c>
      <c r="C23" s="284" t="str">
        <f>'6_EL_apgaims.N'!A2</f>
        <v>Elektroapgāde. Ārējais apgaismojums. 1.KĀRTA - NEATTIECINĀMĀS IZMAKSAS</v>
      </c>
      <c r="D23" s="285"/>
      <c r="E23" s="158">
        <f>'6_EL_apgaims.N'!Q40</f>
        <v>0</v>
      </c>
      <c r="F23" s="158">
        <f>'6_EL_apgaims.N'!N40</f>
        <v>0</v>
      </c>
      <c r="G23" s="158">
        <f>'6_EL_apgaims.N'!O40</f>
        <v>0</v>
      </c>
      <c r="H23" s="158">
        <f>'6_EL_apgaims.N'!P40</f>
        <v>0</v>
      </c>
      <c r="I23" s="158">
        <f>'6_EL_apgaims.N'!M40</f>
        <v>0</v>
      </c>
      <c r="J23" s="154"/>
      <c r="K23" s="154"/>
      <c r="L23" s="159"/>
      <c r="M23" s="154"/>
      <c r="N23" s="150"/>
      <c r="O23" s="150"/>
      <c r="P23" s="148"/>
      <c r="Q23" s="148"/>
      <c r="R23" s="148"/>
      <c r="S23" s="148"/>
      <c r="T23" s="148"/>
      <c r="U23" s="148"/>
      <c r="V23" s="148"/>
      <c r="W23" s="148"/>
      <c r="X23" s="148"/>
      <c r="Y23" s="148"/>
      <c r="Z23" s="148"/>
      <c r="AA23" s="148"/>
      <c r="AB23" s="148"/>
      <c r="AC23" s="148"/>
      <c r="AD23" s="148"/>
      <c r="AE23" s="148"/>
      <c r="AF23" s="155"/>
      <c r="AG23" s="155"/>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c r="CF23" s="155"/>
      <c r="CG23" s="155"/>
      <c r="CH23" s="155"/>
      <c r="CI23" s="155"/>
      <c r="CJ23" s="155"/>
      <c r="CK23" s="155"/>
      <c r="CL23" s="155"/>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55"/>
      <c r="DI23" s="155"/>
      <c r="DJ23" s="155"/>
      <c r="DK23" s="155"/>
      <c r="DL23" s="155"/>
      <c r="DM23" s="155"/>
      <c r="DN23" s="155"/>
      <c r="DO23" s="155"/>
      <c r="DP23" s="155"/>
      <c r="DQ23" s="155"/>
      <c r="DR23" s="155"/>
      <c r="DS23" s="155"/>
      <c r="DT23" s="155"/>
      <c r="DU23" s="155"/>
      <c r="DV23" s="155"/>
      <c r="DW23" s="155"/>
      <c r="DX23" s="155"/>
      <c r="DY23" s="155"/>
      <c r="DZ23" s="155"/>
      <c r="EA23" s="155"/>
      <c r="EB23" s="155"/>
      <c r="EC23" s="155"/>
      <c r="ED23" s="155"/>
      <c r="EE23" s="155"/>
      <c r="EF23" s="155"/>
      <c r="EG23" s="155"/>
      <c r="EH23" s="155"/>
      <c r="EI23" s="155"/>
      <c r="EJ23" s="155"/>
      <c r="EK23" s="155"/>
      <c r="EL23" s="155"/>
      <c r="EM23" s="155"/>
      <c r="EN23" s="155"/>
      <c r="EO23" s="155"/>
      <c r="EP23" s="155"/>
      <c r="EQ23" s="155"/>
      <c r="ER23" s="155"/>
      <c r="ES23" s="155"/>
      <c r="ET23" s="155"/>
      <c r="EU23" s="155"/>
      <c r="EV23" s="155"/>
      <c r="EW23" s="155"/>
      <c r="EX23" s="155"/>
      <c r="EY23" s="155"/>
      <c r="EZ23" s="155"/>
      <c r="FA23" s="155"/>
      <c r="FB23" s="155"/>
      <c r="FC23" s="155"/>
      <c r="FD23" s="155"/>
      <c r="FE23" s="155"/>
      <c r="FF23" s="155"/>
      <c r="FG23" s="155"/>
      <c r="FH23" s="155"/>
      <c r="FI23" s="155"/>
      <c r="FJ23" s="155"/>
      <c r="FK23" s="155"/>
      <c r="FL23" s="155"/>
      <c r="FM23" s="155"/>
      <c r="FN23" s="155"/>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5"/>
      <c r="GL23" s="155"/>
      <c r="GM23" s="155"/>
      <c r="GN23" s="155"/>
      <c r="GO23" s="155"/>
      <c r="GP23" s="155"/>
      <c r="GQ23" s="155"/>
      <c r="GR23" s="155"/>
      <c r="GS23" s="155"/>
      <c r="GT23" s="155"/>
      <c r="GU23" s="155"/>
      <c r="GV23" s="155"/>
      <c r="GW23" s="155"/>
      <c r="GX23" s="155"/>
      <c r="GY23" s="155"/>
      <c r="GZ23" s="155"/>
      <c r="HA23" s="155"/>
      <c r="HB23" s="155"/>
      <c r="HC23" s="155"/>
      <c r="HD23" s="155"/>
      <c r="HE23" s="155"/>
      <c r="HF23" s="155"/>
      <c r="HG23" s="155"/>
      <c r="HH23" s="155"/>
      <c r="HI23" s="155"/>
      <c r="HJ23" s="155"/>
      <c r="HK23" s="155"/>
      <c r="HL23" s="155"/>
      <c r="HM23" s="155"/>
      <c r="HN23" s="155"/>
      <c r="HO23" s="155"/>
      <c r="HP23" s="155"/>
      <c r="HQ23" s="155"/>
      <c r="HR23" s="155"/>
      <c r="HS23" s="155"/>
      <c r="HT23" s="155"/>
      <c r="HU23" s="155"/>
      <c r="HV23" s="155"/>
      <c r="HW23" s="155"/>
      <c r="HX23" s="155"/>
      <c r="HY23" s="155"/>
      <c r="HZ23" s="155"/>
      <c r="IA23" s="155"/>
      <c r="IB23" s="155"/>
      <c r="IC23" s="155"/>
      <c r="ID23" s="155"/>
      <c r="IE23" s="155"/>
      <c r="IF23" s="155"/>
      <c r="IG23" s="155"/>
      <c r="IH23" s="155"/>
      <c r="II23" s="155"/>
      <c r="IJ23" s="155"/>
      <c r="IK23" s="155"/>
      <c r="IL23" s="155"/>
      <c r="IM23" s="155"/>
      <c r="IN23" s="155"/>
      <c r="IO23" s="155"/>
      <c r="IP23" s="155"/>
      <c r="IQ23" s="155"/>
      <c r="IR23" s="155"/>
      <c r="IS23" s="155"/>
      <c r="IT23" s="155"/>
      <c r="IU23" s="155"/>
      <c r="IV23" s="155"/>
    </row>
    <row r="24" spans="1:256" ht="19.5" customHeight="1" x14ac:dyDescent="0.2">
      <c r="A24" s="156">
        <v>7</v>
      </c>
      <c r="B24" s="157" t="str">
        <f>'7_04kV'!D1</f>
        <v>7.</v>
      </c>
      <c r="C24" s="284" t="str">
        <f>'7_04kV'!A2</f>
        <v>0,4kV kabeļlīnijas  pārbūve.</v>
      </c>
      <c r="D24" s="285"/>
      <c r="E24" s="158">
        <f>'7_04kV'!Q61</f>
        <v>0</v>
      </c>
      <c r="F24" s="158">
        <f>'7_04kV'!N61</f>
        <v>0</v>
      </c>
      <c r="G24" s="158">
        <f>'7_04kV'!O61</f>
        <v>0</v>
      </c>
      <c r="H24" s="158">
        <f>'7_04kV'!P61</f>
        <v>0</v>
      </c>
      <c r="I24" s="158">
        <f>'7_04kV'!M61</f>
        <v>0</v>
      </c>
      <c r="J24" s="154"/>
      <c r="K24" s="154"/>
      <c r="L24" s="159"/>
      <c r="M24" s="154"/>
      <c r="N24" s="150"/>
      <c r="O24" s="150"/>
      <c r="P24" s="148"/>
      <c r="Q24" s="148"/>
      <c r="R24" s="148"/>
      <c r="S24" s="148"/>
      <c r="T24" s="148"/>
      <c r="U24" s="148"/>
      <c r="V24" s="148"/>
      <c r="W24" s="148"/>
      <c r="X24" s="148"/>
      <c r="Y24" s="148"/>
      <c r="Z24" s="148"/>
      <c r="AA24" s="148"/>
      <c r="AB24" s="148"/>
      <c r="AC24" s="148"/>
      <c r="AD24" s="148"/>
      <c r="AE24" s="148"/>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5"/>
      <c r="CH24" s="155"/>
      <c r="CI24" s="155"/>
      <c r="CJ24" s="155"/>
      <c r="CK24" s="155"/>
      <c r="CL24" s="155"/>
      <c r="CM24" s="155"/>
      <c r="CN24" s="155"/>
      <c r="CO24" s="155"/>
      <c r="CP24" s="155"/>
      <c r="CQ24" s="155"/>
      <c r="CR24" s="155"/>
      <c r="CS24" s="155"/>
      <c r="CT24" s="155"/>
      <c r="CU24" s="155"/>
      <c r="CV24" s="155"/>
      <c r="CW24" s="155"/>
      <c r="CX24" s="155"/>
      <c r="CY24" s="155"/>
      <c r="CZ24" s="155"/>
      <c r="DA24" s="155"/>
      <c r="DB24" s="155"/>
      <c r="DC24" s="155"/>
      <c r="DD24" s="155"/>
      <c r="DE24" s="155"/>
      <c r="DF24" s="155"/>
      <c r="DG24" s="155"/>
      <c r="DH24" s="155"/>
      <c r="DI24" s="155"/>
      <c r="DJ24" s="155"/>
      <c r="DK24" s="155"/>
      <c r="DL24" s="155"/>
      <c r="DM24" s="155"/>
      <c r="DN24" s="155"/>
      <c r="DO24" s="155"/>
      <c r="DP24" s="155"/>
      <c r="DQ24" s="155"/>
      <c r="DR24" s="155"/>
      <c r="DS24" s="155"/>
      <c r="DT24" s="155"/>
      <c r="DU24" s="155"/>
      <c r="DV24" s="155"/>
      <c r="DW24" s="155"/>
      <c r="DX24" s="155"/>
      <c r="DY24" s="155"/>
      <c r="DZ24" s="155"/>
      <c r="EA24" s="155"/>
      <c r="EB24" s="155"/>
      <c r="EC24" s="155"/>
      <c r="ED24" s="155"/>
      <c r="EE24" s="155"/>
      <c r="EF24" s="155"/>
      <c r="EG24" s="155"/>
      <c r="EH24" s="155"/>
      <c r="EI24" s="155"/>
      <c r="EJ24" s="155"/>
      <c r="EK24" s="155"/>
      <c r="EL24" s="155"/>
      <c r="EM24" s="155"/>
      <c r="EN24" s="155"/>
      <c r="EO24" s="155"/>
      <c r="EP24" s="155"/>
      <c r="EQ24" s="155"/>
      <c r="ER24" s="155"/>
      <c r="ES24" s="155"/>
      <c r="ET24" s="155"/>
      <c r="EU24" s="155"/>
      <c r="EV24" s="155"/>
      <c r="EW24" s="155"/>
      <c r="EX24" s="155"/>
      <c r="EY24" s="155"/>
      <c r="EZ24" s="155"/>
      <c r="FA24" s="155"/>
      <c r="FB24" s="155"/>
      <c r="FC24" s="155"/>
      <c r="FD24" s="155"/>
      <c r="FE24" s="155"/>
      <c r="FF24" s="155"/>
      <c r="FG24" s="155"/>
      <c r="FH24" s="155"/>
      <c r="FI24" s="155"/>
      <c r="FJ24" s="155"/>
      <c r="FK24" s="155"/>
      <c r="FL24" s="155"/>
      <c r="FM24" s="155"/>
      <c r="FN24" s="155"/>
      <c r="FO24" s="155"/>
      <c r="FP24" s="155"/>
      <c r="FQ24" s="155"/>
      <c r="FR24" s="155"/>
      <c r="FS24" s="155"/>
      <c r="FT24" s="155"/>
      <c r="FU24" s="155"/>
      <c r="FV24" s="155"/>
      <c r="FW24" s="155"/>
      <c r="FX24" s="155"/>
      <c r="FY24" s="155"/>
      <c r="FZ24" s="155"/>
      <c r="GA24" s="155"/>
      <c r="GB24" s="155"/>
      <c r="GC24" s="155"/>
      <c r="GD24" s="155"/>
      <c r="GE24" s="155"/>
      <c r="GF24" s="155"/>
      <c r="GG24" s="155"/>
      <c r="GH24" s="155"/>
      <c r="GI24" s="155"/>
      <c r="GJ24" s="155"/>
      <c r="GK24" s="155"/>
      <c r="GL24" s="155"/>
      <c r="GM24" s="155"/>
      <c r="GN24" s="155"/>
      <c r="GO24" s="155"/>
      <c r="GP24" s="155"/>
      <c r="GQ24" s="155"/>
      <c r="GR24" s="155"/>
      <c r="GS24" s="155"/>
      <c r="GT24" s="155"/>
      <c r="GU24" s="155"/>
      <c r="GV24" s="155"/>
      <c r="GW24" s="155"/>
      <c r="GX24" s="155"/>
      <c r="GY24" s="155"/>
      <c r="GZ24" s="155"/>
      <c r="HA24" s="155"/>
      <c r="HB24" s="155"/>
      <c r="HC24" s="155"/>
      <c r="HD24" s="155"/>
      <c r="HE24" s="155"/>
      <c r="HF24" s="155"/>
      <c r="HG24" s="155"/>
      <c r="HH24" s="155"/>
      <c r="HI24" s="155"/>
      <c r="HJ24" s="155"/>
      <c r="HK24" s="155"/>
      <c r="HL24" s="155"/>
      <c r="HM24" s="155"/>
      <c r="HN24" s="155"/>
      <c r="HO24" s="155"/>
      <c r="HP24" s="155"/>
      <c r="HQ24" s="155"/>
      <c r="HR24" s="155"/>
      <c r="HS24" s="155"/>
      <c r="HT24" s="155"/>
      <c r="HU24" s="155"/>
      <c r="HV24" s="155"/>
      <c r="HW24" s="155"/>
      <c r="HX24" s="155"/>
      <c r="HY24" s="155"/>
      <c r="HZ24" s="155"/>
      <c r="IA24" s="155"/>
      <c r="IB24" s="155"/>
      <c r="IC24" s="155"/>
      <c r="ID24" s="155"/>
      <c r="IE24" s="155"/>
      <c r="IF24" s="155"/>
      <c r="IG24" s="155"/>
      <c r="IH24" s="155"/>
      <c r="II24" s="155"/>
      <c r="IJ24" s="155"/>
      <c r="IK24" s="155"/>
      <c r="IL24" s="155"/>
      <c r="IM24" s="155"/>
      <c r="IN24" s="155"/>
      <c r="IO24" s="155"/>
      <c r="IP24" s="155"/>
      <c r="IQ24" s="155"/>
      <c r="IR24" s="155"/>
      <c r="IS24" s="155"/>
      <c r="IT24" s="155"/>
      <c r="IU24" s="155"/>
      <c r="IV24" s="155"/>
    </row>
    <row r="25" spans="1:256" ht="18.75" customHeight="1" x14ac:dyDescent="0.2">
      <c r="A25" s="156">
        <v>8</v>
      </c>
      <c r="B25" s="157" t="str">
        <f>'8_10kV'!D1</f>
        <v>8.</v>
      </c>
      <c r="C25" s="284" t="str">
        <f>'8_10kV'!A2</f>
        <v xml:space="preserve">10kV kabeļlīnijas pārbūve. </v>
      </c>
      <c r="D25" s="285"/>
      <c r="E25" s="158">
        <f>'8_10kV'!Q51</f>
        <v>0</v>
      </c>
      <c r="F25" s="158">
        <f>'8_10kV'!N51</f>
        <v>0</v>
      </c>
      <c r="G25" s="158">
        <f>'8_10kV'!O51</f>
        <v>0</v>
      </c>
      <c r="H25" s="158">
        <f>'8_10kV'!P51</f>
        <v>0</v>
      </c>
      <c r="I25" s="158">
        <f>'8_10kV'!M51</f>
        <v>0</v>
      </c>
      <c r="J25" s="154"/>
      <c r="K25" s="154"/>
      <c r="L25" s="159"/>
      <c r="M25" s="154"/>
      <c r="N25" s="150"/>
      <c r="O25" s="150"/>
      <c r="P25" s="148"/>
      <c r="Q25" s="148"/>
      <c r="R25" s="148"/>
      <c r="S25" s="148"/>
      <c r="T25" s="148"/>
      <c r="U25" s="148"/>
      <c r="V25" s="148"/>
      <c r="W25" s="148"/>
      <c r="X25" s="148"/>
      <c r="Y25" s="148"/>
      <c r="Z25" s="148"/>
      <c r="AA25" s="148"/>
      <c r="AB25" s="148"/>
      <c r="AC25" s="148"/>
      <c r="AD25" s="148"/>
      <c r="AE25" s="148"/>
      <c r="AF25" s="155"/>
      <c r="AG25" s="15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155"/>
      <c r="EC25" s="155"/>
      <c r="ED25" s="155"/>
      <c r="EE25" s="155"/>
      <c r="EF25" s="155"/>
      <c r="EG25" s="155"/>
      <c r="EH25" s="155"/>
      <c r="EI25" s="155"/>
      <c r="EJ25" s="155"/>
      <c r="EK25" s="155"/>
      <c r="EL25" s="155"/>
      <c r="EM25" s="155"/>
      <c r="EN25" s="155"/>
      <c r="EO25" s="155"/>
      <c r="EP25" s="155"/>
      <c r="EQ25" s="155"/>
      <c r="ER25" s="155"/>
      <c r="ES25" s="155"/>
      <c r="ET25" s="155"/>
      <c r="EU25" s="155"/>
      <c r="EV25" s="155"/>
      <c r="EW25" s="155"/>
      <c r="EX25" s="155"/>
      <c r="EY25" s="155"/>
      <c r="EZ25" s="155"/>
      <c r="FA25" s="155"/>
      <c r="FB25" s="155"/>
      <c r="FC25" s="155"/>
      <c r="FD25" s="155"/>
      <c r="FE25" s="155"/>
      <c r="FF25" s="155"/>
      <c r="FG25" s="155"/>
      <c r="FH25" s="155"/>
      <c r="FI25" s="155"/>
      <c r="FJ25" s="155"/>
      <c r="FK25" s="155"/>
      <c r="FL25" s="155"/>
      <c r="FM25" s="155"/>
      <c r="FN25" s="155"/>
      <c r="FO25" s="155"/>
      <c r="FP25" s="155"/>
      <c r="FQ25" s="155"/>
      <c r="FR25" s="155"/>
      <c r="FS25" s="155"/>
      <c r="FT25" s="155"/>
      <c r="FU25" s="155"/>
      <c r="FV25" s="155"/>
      <c r="FW25" s="155"/>
      <c r="FX25" s="155"/>
      <c r="FY25" s="155"/>
      <c r="FZ25" s="155"/>
      <c r="GA25" s="155"/>
      <c r="GB25" s="155"/>
      <c r="GC25" s="155"/>
      <c r="GD25" s="155"/>
      <c r="GE25" s="155"/>
      <c r="GF25" s="155"/>
      <c r="GG25" s="155"/>
      <c r="GH25" s="155"/>
      <c r="GI25" s="155"/>
      <c r="GJ25" s="155"/>
      <c r="GK25" s="155"/>
      <c r="GL25" s="155"/>
      <c r="GM25" s="155"/>
      <c r="GN25" s="155"/>
      <c r="GO25" s="155"/>
      <c r="GP25" s="155"/>
      <c r="GQ25" s="155"/>
      <c r="GR25" s="155"/>
      <c r="GS25" s="155"/>
      <c r="GT25" s="155"/>
      <c r="GU25" s="155"/>
      <c r="GV25" s="155"/>
      <c r="GW25" s="155"/>
      <c r="GX25" s="155"/>
      <c r="GY25" s="155"/>
      <c r="GZ25" s="155"/>
      <c r="HA25" s="155"/>
      <c r="HB25" s="155"/>
      <c r="HC25" s="155"/>
      <c r="HD25" s="155"/>
      <c r="HE25" s="155"/>
      <c r="HF25" s="155"/>
      <c r="HG25" s="155"/>
      <c r="HH25" s="155"/>
      <c r="HI25" s="155"/>
      <c r="HJ25" s="155"/>
      <c r="HK25" s="155"/>
      <c r="HL25" s="155"/>
      <c r="HM25" s="155"/>
      <c r="HN25" s="155"/>
      <c r="HO25" s="155"/>
      <c r="HP25" s="155"/>
      <c r="HQ25" s="155"/>
      <c r="HR25" s="155"/>
      <c r="HS25" s="155"/>
      <c r="HT25" s="155"/>
      <c r="HU25" s="155"/>
      <c r="HV25" s="155"/>
      <c r="HW25" s="155"/>
      <c r="HX25" s="155"/>
      <c r="HY25" s="155"/>
      <c r="HZ25" s="155"/>
      <c r="IA25" s="155"/>
      <c r="IB25" s="155"/>
      <c r="IC25" s="155"/>
      <c r="ID25" s="155"/>
      <c r="IE25" s="155"/>
      <c r="IF25" s="155"/>
      <c r="IG25" s="155"/>
      <c r="IH25" s="155"/>
      <c r="II25" s="155"/>
      <c r="IJ25" s="155"/>
      <c r="IK25" s="155"/>
      <c r="IL25" s="155"/>
      <c r="IM25" s="155"/>
      <c r="IN25" s="155"/>
      <c r="IO25" s="155"/>
      <c r="IP25" s="155"/>
      <c r="IQ25" s="155"/>
      <c r="IR25" s="155"/>
      <c r="IS25" s="155"/>
      <c r="IT25" s="155"/>
      <c r="IU25" s="155"/>
      <c r="IV25" s="155"/>
    </row>
    <row r="26" spans="1:256" ht="33" customHeight="1" x14ac:dyDescent="0.2">
      <c r="A26" s="156">
        <v>9</v>
      </c>
      <c r="B26" s="157" t="str">
        <f>'9_EST LT'!D1</f>
        <v>9.</v>
      </c>
      <c r="C26" s="284" t="str">
        <f>'9_EST LT'!A2</f>
        <v>Kabeļu kanalizācija  SIA "Liepajas Tramvajs". 1.KĀRTA</v>
      </c>
      <c r="D26" s="285"/>
      <c r="E26" s="158">
        <f>'9_EST LT'!Q37</f>
        <v>0</v>
      </c>
      <c r="F26" s="158">
        <f>'9_EST LT'!N37</f>
        <v>0</v>
      </c>
      <c r="G26" s="158">
        <f>'9_EST LT'!O37</f>
        <v>0</v>
      </c>
      <c r="H26" s="158">
        <f>'9_EST LT'!P37</f>
        <v>0</v>
      </c>
      <c r="I26" s="158">
        <f>'9_EST LT'!M37</f>
        <v>0</v>
      </c>
      <c r="J26" s="154"/>
      <c r="K26" s="154"/>
      <c r="L26" s="159"/>
      <c r="M26" s="154"/>
      <c r="N26" s="150"/>
      <c r="O26" s="150"/>
      <c r="P26" s="148"/>
      <c r="Q26" s="148"/>
      <c r="R26" s="148"/>
      <c r="S26" s="148"/>
      <c r="T26" s="148"/>
      <c r="U26" s="148"/>
      <c r="V26" s="148"/>
      <c r="W26" s="148"/>
      <c r="X26" s="148"/>
      <c r="Y26" s="148"/>
      <c r="Z26" s="148"/>
      <c r="AA26" s="148"/>
      <c r="AB26" s="148"/>
      <c r="AC26" s="148"/>
      <c r="AD26" s="148"/>
      <c r="AE26" s="148"/>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55"/>
      <c r="FF26" s="155"/>
      <c r="FG26" s="155"/>
      <c r="FH26" s="155"/>
      <c r="FI26" s="155"/>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5"/>
      <c r="HN26" s="155"/>
      <c r="HO26" s="155"/>
      <c r="HP26" s="155"/>
      <c r="HQ26" s="155"/>
      <c r="HR26" s="155"/>
      <c r="HS26" s="155"/>
      <c r="HT26" s="155"/>
      <c r="HU26" s="155"/>
      <c r="HV26" s="155"/>
      <c r="HW26" s="155"/>
      <c r="HX26" s="155"/>
      <c r="HY26" s="155"/>
      <c r="HZ26" s="155"/>
      <c r="IA26" s="155"/>
      <c r="IB26" s="155"/>
      <c r="IC26" s="155"/>
      <c r="ID26" s="155"/>
      <c r="IE26" s="155"/>
      <c r="IF26" s="155"/>
      <c r="IG26" s="155"/>
      <c r="IH26" s="155"/>
      <c r="II26" s="155"/>
      <c r="IJ26" s="155"/>
      <c r="IK26" s="155"/>
      <c r="IL26" s="155"/>
      <c r="IM26" s="155"/>
      <c r="IN26" s="155"/>
      <c r="IO26" s="155"/>
      <c r="IP26" s="155"/>
      <c r="IQ26" s="155"/>
      <c r="IR26" s="155"/>
      <c r="IS26" s="155"/>
      <c r="IT26" s="155"/>
      <c r="IU26" s="155"/>
      <c r="IV26" s="155"/>
    </row>
    <row r="27" spans="1:256" ht="18" customHeight="1" x14ac:dyDescent="0.2">
      <c r="A27" s="156">
        <v>10</v>
      </c>
      <c r="B27" s="157" t="str">
        <f>'10_EST Lattekecom'!D1</f>
        <v>10.</v>
      </c>
      <c r="C27" s="284" t="str">
        <f>'10_EST Lattekecom'!A2</f>
        <v>Kabeļu kanalizācija  SIA "Lattelecom". 1.KĀRTA</v>
      </c>
      <c r="D27" s="285"/>
      <c r="E27" s="158">
        <f>'10_EST Lattekecom'!Q28</f>
        <v>0</v>
      </c>
      <c r="F27" s="158">
        <f>'10_EST Lattekecom'!N28</f>
        <v>0</v>
      </c>
      <c r="G27" s="158">
        <f>'10_EST Lattekecom'!O28</f>
        <v>0</v>
      </c>
      <c r="H27" s="158">
        <f>'10_EST Lattekecom'!P28</f>
        <v>0</v>
      </c>
      <c r="I27" s="158">
        <f>'10_EST Lattekecom'!M28</f>
        <v>0</v>
      </c>
      <c r="J27" s="154"/>
      <c r="K27" s="154"/>
      <c r="L27" s="159"/>
      <c r="M27" s="154"/>
      <c r="N27" s="150"/>
      <c r="O27" s="150"/>
      <c r="P27" s="148"/>
      <c r="Q27" s="148"/>
      <c r="R27" s="148"/>
      <c r="S27" s="148"/>
      <c r="T27" s="148"/>
      <c r="U27" s="148"/>
      <c r="V27" s="148"/>
      <c r="W27" s="148"/>
      <c r="X27" s="148"/>
      <c r="Y27" s="148"/>
      <c r="Z27" s="148"/>
      <c r="AA27" s="148"/>
      <c r="AB27" s="148"/>
      <c r="AC27" s="148"/>
      <c r="AD27" s="148"/>
      <c r="AE27" s="148"/>
      <c r="AF27" s="155"/>
      <c r="AG27" s="15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c r="CE27" s="155"/>
      <c r="CF27" s="155"/>
      <c r="CG27" s="155"/>
      <c r="CH27" s="155"/>
      <c r="CI27" s="155"/>
      <c r="CJ27" s="155"/>
      <c r="CK27" s="155"/>
      <c r="CL27" s="155"/>
      <c r="CM27" s="155"/>
      <c r="CN27" s="155"/>
      <c r="CO27" s="155"/>
      <c r="CP27" s="155"/>
      <c r="CQ27" s="155"/>
      <c r="CR27" s="155"/>
      <c r="CS27" s="155"/>
      <c r="CT27" s="155"/>
      <c r="CU27" s="155"/>
      <c r="CV27" s="155"/>
      <c r="CW27" s="155"/>
      <c r="CX27" s="155"/>
      <c r="CY27" s="155"/>
      <c r="CZ27" s="155"/>
      <c r="DA27" s="155"/>
      <c r="DB27" s="155"/>
      <c r="DC27" s="155"/>
      <c r="DD27" s="155"/>
      <c r="DE27" s="155"/>
      <c r="DF27" s="155"/>
      <c r="DG27" s="155"/>
      <c r="DH27" s="155"/>
      <c r="DI27" s="155"/>
      <c r="DJ27" s="155"/>
      <c r="DK27" s="155"/>
      <c r="DL27" s="155"/>
      <c r="DM27" s="155"/>
      <c r="DN27" s="155"/>
      <c r="DO27" s="155"/>
      <c r="DP27" s="155"/>
      <c r="DQ27" s="155"/>
      <c r="DR27" s="155"/>
      <c r="DS27" s="155"/>
      <c r="DT27" s="155"/>
      <c r="DU27" s="155"/>
      <c r="DV27" s="155"/>
      <c r="DW27" s="155"/>
      <c r="DX27" s="155"/>
      <c r="DY27" s="155"/>
      <c r="DZ27" s="155"/>
      <c r="EA27" s="155"/>
      <c r="EB27" s="155"/>
      <c r="EC27" s="155"/>
      <c r="ED27" s="155"/>
      <c r="EE27" s="155"/>
      <c r="EF27" s="155"/>
      <c r="EG27" s="155"/>
      <c r="EH27" s="155"/>
      <c r="EI27" s="155"/>
      <c r="EJ27" s="155"/>
      <c r="EK27" s="155"/>
      <c r="EL27" s="155"/>
      <c r="EM27" s="155"/>
      <c r="EN27" s="155"/>
      <c r="EO27" s="155"/>
      <c r="EP27" s="155"/>
      <c r="EQ27" s="155"/>
      <c r="ER27" s="155"/>
      <c r="ES27" s="155"/>
      <c r="ET27" s="155"/>
      <c r="EU27" s="155"/>
      <c r="EV27" s="155"/>
      <c r="EW27" s="155"/>
      <c r="EX27" s="155"/>
      <c r="EY27" s="155"/>
      <c r="EZ27" s="155"/>
      <c r="FA27" s="155"/>
      <c r="FB27" s="155"/>
      <c r="FC27" s="155"/>
      <c r="FD27" s="155"/>
      <c r="FE27" s="155"/>
      <c r="FF27" s="155"/>
      <c r="FG27" s="155"/>
      <c r="FH27" s="155"/>
      <c r="FI27" s="155"/>
      <c r="FJ27" s="155"/>
      <c r="FK27" s="155"/>
      <c r="FL27" s="155"/>
      <c r="FM27" s="155"/>
      <c r="FN27" s="155"/>
      <c r="FO27" s="155"/>
      <c r="FP27" s="155"/>
      <c r="FQ27" s="155"/>
      <c r="FR27" s="155"/>
      <c r="FS27" s="155"/>
      <c r="FT27" s="155"/>
      <c r="FU27" s="155"/>
      <c r="FV27" s="155"/>
      <c r="FW27" s="155"/>
      <c r="FX27" s="155"/>
      <c r="FY27" s="155"/>
      <c r="FZ27" s="155"/>
      <c r="GA27" s="155"/>
      <c r="GB27" s="155"/>
      <c r="GC27" s="155"/>
      <c r="GD27" s="155"/>
      <c r="GE27" s="155"/>
      <c r="GF27" s="155"/>
      <c r="GG27" s="155"/>
      <c r="GH27" s="155"/>
      <c r="GI27" s="155"/>
      <c r="GJ27" s="155"/>
      <c r="GK27" s="155"/>
      <c r="GL27" s="155"/>
      <c r="GM27" s="155"/>
      <c r="GN27" s="155"/>
      <c r="GO27" s="155"/>
      <c r="GP27" s="155"/>
      <c r="GQ27" s="155"/>
      <c r="GR27" s="155"/>
      <c r="GS27" s="155"/>
      <c r="GT27" s="155"/>
      <c r="GU27" s="155"/>
      <c r="GV27" s="155"/>
      <c r="GW27" s="155"/>
      <c r="GX27" s="155"/>
      <c r="GY27" s="155"/>
      <c r="GZ27" s="155"/>
      <c r="HA27" s="155"/>
      <c r="HB27" s="155"/>
      <c r="HC27" s="155"/>
      <c r="HD27" s="155"/>
      <c r="HE27" s="155"/>
      <c r="HF27" s="155"/>
      <c r="HG27" s="155"/>
      <c r="HH27" s="155"/>
      <c r="HI27" s="155"/>
      <c r="HJ27" s="155"/>
      <c r="HK27" s="155"/>
      <c r="HL27" s="155"/>
      <c r="HM27" s="155"/>
      <c r="HN27" s="155"/>
      <c r="HO27" s="155"/>
      <c r="HP27" s="155"/>
      <c r="HQ27" s="155"/>
      <c r="HR27" s="155"/>
      <c r="HS27" s="155"/>
      <c r="HT27" s="155"/>
      <c r="HU27" s="155"/>
      <c r="HV27" s="155"/>
      <c r="HW27" s="155"/>
      <c r="HX27" s="155"/>
      <c r="HY27" s="155"/>
      <c r="HZ27" s="155"/>
      <c r="IA27" s="155"/>
      <c r="IB27" s="155"/>
      <c r="IC27" s="155"/>
      <c r="ID27" s="155"/>
      <c r="IE27" s="155"/>
      <c r="IF27" s="155"/>
      <c r="IG27" s="155"/>
      <c r="IH27" s="155"/>
      <c r="II27" s="155"/>
      <c r="IJ27" s="155"/>
      <c r="IK27" s="155"/>
      <c r="IL27" s="155"/>
      <c r="IM27" s="155"/>
      <c r="IN27" s="155"/>
      <c r="IO27" s="155"/>
      <c r="IP27" s="155"/>
      <c r="IQ27" s="155"/>
      <c r="IR27" s="155"/>
      <c r="IS27" s="155"/>
      <c r="IT27" s="155"/>
      <c r="IU27" s="155"/>
      <c r="IV27" s="155"/>
    </row>
    <row r="28" spans="1:256" ht="21" customHeight="1" x14ac:dyDescent="0.2">
      <c r="A28" s="156">
        <v>11</v>
      </c>
      <c r="B28" s="157" t="str">
        <f>'11_EST Ostkom'!D1</f>
        <v>11.</v>
      </c>
      <c r="C28" s="284" t="str">
        <f>'11_EST Ostkom'!A2</f>
        <v>Kabeļu kanalizācija  SIA "OSTKOM". 1.KĀRTA</v>
      </c>
      <c r="D28" s="285"/>
      <c r="E28" s="158">
        <f>'11_EST Ostkom'!Q29</f>
        <v>0</v>
      </c>
      <c r="F28" s="158">
        <f>'11_EST Ostkom'!N29</f>
        <v>0</v>
      </c>
      <c r="G28" s="158">
        <f>'11_EST Ostkom'!O29</f>
        <v>0</v>
      </c>
      <c r="H28" s="158">
        <f>'11_EST Ostkom'!P29</f>
        <v>0</v>
      </c>
      <c r="I28" s="158">
        <f>'11_EST Ostkom'!M29</f>
        <v>0</v>
      </c>
      <c r="J28" s="154"/>
      <c r="K28" s="154"/>
      <c r="L28" s="159"/>
      <c r="M28" s="154"/>
      <c r="N28" s="150"/>
      <c r="O28" s="150"/>
      <c r="P28" s="148"/>
      <c r="Q28" s="148"/>
      <c r="R28" s="148"/>
      <c r="S28" s="148"/>
      <c r="T28" s="148"/>
      <c r="U28" s="148"/>
      <c r="V28" s="148"/>
      <c r="W28" s="148"/>
      <c r="X28" s="148"/>
      <c r="Y28" s="148"/>
      <c r="Z28" s="148"/>
      <c r="AA28" s="148"/>
      <c r="AB28" s="148"/>
      <c r="AC28" s="148"/>
      <c r="AD28" s="148"/>
      <c r="AE28" s="148"/>
      <c r="AF28" s="155"/>
      <c r="AG28" s="15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c r="CE28" s="155"/>
      <c r="CF28" s="155"/>
      <c r="CG28" s="155"/>
      <c r="CH28" s="155"/>
      <c r="CI28" s="155"/>
      <c r="CJ28" s="155"/>
      <c r="CK28" s="155"/>
      <c r="CL28" s="155"/>
      <c r="CM28" s="155"/>
      <c r="CN28" s="155"/>
      <c r="CO28" s="155"/>
      <c r="CP28" s="155"/>
      <c r="CQ28" s="155"/>
      <c r="CR28" s="155"/>
      <c r="CS28" s="155"/>
      <c r="CT28" s="155"/>
      <c r="CU28" s="155"/>
      <c r="CV28" s="155"/>
      <c r="CW28" s="155"/>
      <c r="CX28" s="155"/>
      <c r="CY28" s="155"/>
      <c r="CZ28" s="155"/>
      <c r="DA28" s="155"/>
      <c r="DB28" s="155"/>
      <c r="DC28" s="155"/>
      <c r="DD28" s="155"/>
      <c r="DE28" s="155"/>
      <c r="DF28" s="155"/>
      <c r="DG28" s="155"/>
      <c r="DH28" s="155"/>
      <c r="DI28" s="155"/>
      <c r="DJ28" s="155"/>
      <c r="DK28" s="155"/>
      <c r="DL28" s="155"/>
      <c r="DM28" s="155"/>
      <c r="DN28" s="155"/>
      <c r="DO28" s="155"/>
      <c r="DP28" s="155"/>
      <c r="DQ28" s="155"/>
      <c r="DR28" s="155"/>
      <c r="DS28" s="155"/>
      <c r="DT28" s="155"/>
      <c r="DU28" s="155"/>
      <c r="DV28" s="155"/>
      <c r="DW28" s="155"/>
      <c r="DX28" s="155"/>
      <c r="DY28" s="155"/>
      <c r="DZ28" s="155"/>
      <c r="EA28" s="155"/>
      <c r="EB28" s="155"/>
      <c r="EC28" s="155"/>
      <c r="ED28" s="155"/>
      <c r="EE28" s="155"/>
      <c r="EF28" s="155"/>
      <c r="EG28" s="155"/>
      <c r="EH28" s="155"/>
      <c r="EI28" s="155"/>
      <c r="EJ28" s="155"/>
      <c r="EK28" s="155"/>
      <c r="EL28" s="155"/>
      <c r="EM28" s="155"/>
      <c r="EN28" s="155"/>
      <c r="EO28" s="155"/>
      <c r="EP28" s="155"/>
      <c r="EQ28" s="155"/>
      <c r="ER28" s="155"/>
      <c r="ES28" s="155"/>
      <c r="ET28" s="155"/>
      <c r="EU28" s="155"/>
      <c r="EV28" s="155"/>
      <c r="EW28" s="155"/>
      <c r="EX28" s="155"/>
      <c r="EY28" s="155"/>
      <c r="EZ28" s="155"/>
      <c r="FA28" s="155"/>
      <c r="FB28" s="155"/>
      <c r="FC28" s="155"/>
      <c r="FD28" s="155"/>
      <c r="FE28" s="155"/>
      <c r="FF28" s="155"/>
      <c r="FG28" s="155"/>
      <c r="FH28" s="155"/>
      <c r="FI28" s="155"/>
      <c r="FJ28" s="155"/>
      <c r="FK28" s="155"/>
      <c r="FL28" s="155"/>
      <c r="FM28" s="155"/>
      <c r="FN28" s="155"/>
      <c r="FO28" s="155"/>
      <c r="FP28" s="155"/>
      <c r="FQ28" s="155"/>
      <c r="FR28" s="155"/>
      <c r="FS28" s="155"/>
      <c r="FT28" s="155"/>
      <c r="FU28" s="155"/>
      <c r="FV28" s="155"/>
      <c r="FW28" s="155"/>
      <c r="FX28" s="155"/>
      <c r="FY28" s="155"/>
      <c r="FZ28" s="155"/>
      <c r="GA28" s="155"/>
      <c r="GB28" s="155"/>
      <c r="GC28" s="155"/>
      <c r="GD28" s="155"/>
      <c r="GE28" s="155"/>
      <c r="GF28" s="155"/>
      <c r="GG28" s="155"/>
      <c r="GH28" s="155"/>
      <c r="GI28" s="155"/>
      <c r="GJ28" s="155"/>
      <c r="GK28" s="155"/>
      <c r="GL28" s="155"/>
      <c r="GM28" s="155"/>
      <c r="GN28" s="155"/>
      <c r="GO28" s="155"/>
      <c r="GP28" s="155"/>
      <c r="GQ28" s="155"/>
      <c r="GR28" s="155"/>
      <c r="GS28" s="155"/>
      <c r="GT28" s="155"/>
      <c r="GU28" s="155"/>
      <c r="GV28" s="155"/>
      <c r="GW28" s="155"/>
      <c r="GX28" s="155"/>
      <c r="GY28" s="155"/>
      <c r="GZ28" s="155"/>
      <c r="HA28" s="155"/>
      <c r="HB28" s="155"/>
      <c r="HC28" s="155"/>
      <c r="HD28" s="155"/>
      <c r="HE28" s="155"/>
      <c r="HF28" s="155"/>
      <c r="HG28" s="155"/>
      <c r="HH28" s="155"/>
      <c r="HI28" s="155"/>
      <c r="HJ28" s="155"/>
      <c r="HK28" s="155"/>
      <c r="HL28" s="155"/>
      <c r="HM28" s="155"/>
      <c r="HN28" s="155"/>
      <c r="HO28" s="155"/>
      <c r="HP28" s="155"/>
      <c r="HQ28" s="155"/>
      <c r="HR28" s="155"/>
      <c r="HS28" s="155"/>
      <c r="HT28" s="155"/>
      <c r="HU28" s="155"/>
      <c r="HV28" s="155"/>
      <c r="HW28" s="155"/>
      <c r="HX28" s="155"/>
      <c r="HY28" s="155"/>
      <c r="HZ28" s="155"/>
      <c r="IA28" s="155"/>
      <c r="IB28" s="155"/>
      <c r="IC28" s="155"/>
      <c r="ID28" s="155"/>
      <c r="IE28" s="155"/>
      <c r="IF28" s="155"/>
      <c r="IG28" s="155"/>
      <c r="IH28" s="155"/>
      <c r="II28" s="155"/>
      <c r="IJ28" s="155"/>
      <c r="IK28" s="155"/>
      <c r="IL28" s="155"/>
      <c r="IM28" s="155"/>
      <c r="IN28" s="155"/>
      <c r="IO28" s="155"/>
      <c r="IP28" s="155"/>
      <c r="IQ28" s="155"/>
      <c r="IR28" s="155"/>
      <c r="IS28" s="155"/>
      <c r="IT28" s="155"/>
      <c r="IU28" s="155"/>
      <c r="IV28" s="155"/>
    </row>
    <row r="29" spans="1:256" ht="20.25" customHeight="1" x14ac:dyDescent="0.2">
      <c r="A29" s="156">
        <v>12</v>
      </c>
      <c r="B29" s="157" t="str">
        <f>'12_VAS'!D1</f>
        <v>12.</v>
      </c>
      <c r="C29" s="284" t="str">
        <f>'12_VAS'!A2</f>
        <v>Luksoforu pieslēgums. 1.KĀRTA</v>
      </c>
      <c r="D29" s="285"/>
      <c r="E29" s="158">
        <f>'12_VAS'!Q41</f>
        <v>0</v>
      </c>
      <c r="F29" s="158">
        <f>'12_VAS'!N41</f>
        <v>0</v>
      </c>
      <c r="G29" s="158">
        <f>'12_VAS'!O41</f>
        <v>0</v>
      </c>
      <c r="H29" s="158">
        <f>'12_VAS'!P41</f>
        <v>0</v>
      </c>
      <c r="I29" s="158">
        <f>'12_VAS'!M41</f>
        <v>0</v>
      </c>
      <c r="J29" s="154"/>
      <c r="K29" s="154"/>
      <c r="L29" s="159"/>
      <c r="M29" s="154"/>
      <c r="N29" s="150"/>
      <c r="O29" s="150"/>
      <c r="P29" s="148"/>
      <c r="Q29" s="148"/>
      <c r="R29" s="148"/>
      <c r="S29" s="148"/>
      <c r="T29" s="148"/>
      <c r="U29" s="148"/>
      <c r="V29" s="148"/>
      <c r="W29" s="148"/>
      <c r="X29" s="148"/>
      <c r="Y29" s="148"/>
      <c r="Z29" s="148"/>
      <c r="AA29" s="148"/>
      <c r="AB29" s="148"/>
      <c r="AC29" s="148"/>
      <c r="AD29" s="148"/>
      <c r="AE29" s="148"/>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c r="CE29" s="155"/>
      <c r="CF29" s="155"/>
      <c r="CG29" s="155"/>
      <c r="CH29" s="155"/>
      <c r="CI29" s="155"/>
      <c r="CJ29" s="155"/>
      <c r="CK29" s="155"/>
      <c r="CL29" s="155"/>
      <c r="CM29" s="155"/>
      <c r="CN29" s="155"/>
      <c r="CO29" s="155"/>
      <c r="CP29" s="155"/>
      <c r="CQ29" s="155"/>
      <c r="CR29" s="155"/>
      <c r="CS29" s="155"/>
      <c r="CT29" s="155"/>
      <c r="CU29" s="155"/>
      <c r="CV29" s="155"/>
      <c r="CW29" s="155"/>
      <c r="CX29" s="155"/>
      <c r="CY29" s="155"/>
      <c r="CZ29" s="155"/>
      <c r="DA29" s="155"/>
      <c r="DB29" s="155"/>
      <c r="DC29" s="155"/>
      <c r="DD29" s="155"/>
      <c r="DE29" s="155"/>
      <c r="DF29" s="155"/>
      <c r="DG29" s="155"/>
      <c r="DH29" s="155"/>
      <c r="DI29" s="155"/>
      <c r="DJ29" s="155"/>
      <c r="DK29" s="155"/>
      <c r="DL29" s="155"/>
      <c r="DM29" s="155"/>
      <c r="DN29" s="155"/>
      <c r="DO29" s="155"/>
      <c r="DP29" s="155"/>
      <c r="DQ29" s="155"/>
      <c r="DR29" s="155"/>
      <c r="DS29" s="155"/>
      <c r="DT29" s="155"/>
      <c r="DU29" s="155"/>
      <c r="DV29" s="155"/>
      <c r="DW29" s="155"/>
      <c r="DX29" s="155"/>
      <c r="DY29" s="155"/>
      <c r="DZ29" s="155"/>
      <c r="EA29" s="155"/>
      <c r="EB29" s="155"/>
      <c r="EC29" s="155"/>
      <c r="ED29" s="155"/>
      <c r="EE29" s="155"/>
      <c r="EF29" s="155"/>
      <c r="EG29" s="155"/>
      <c r="EH29" s="155"/>
      <c r="EI29" s="155"/>
      <c r="EJ29" s="155"/>
      <c r="EK29" s="155"/>
      <c r="EL29" s="155"/>
      <c r="EM29" s="155"/>
      <c r="EN29" s="155"/>
      <c r="EO29" s="155"/>
      <c r="EP29" s="155"/>
      <c r="EQ29" s="155"/>
      <c r="ER29" s="155"/>
      <c r="ES29" s="155"/>
      <c r="ET29" s="155"/>
      <c r="EU29" s="155"/>
      <c r="EV29" s="155"/>
      <c r="EW29" s="155"/>
      <c r="EX29" s="155"/>
      <c r="EY29" s="155"/>
      <c r="EZ29" s="155"/>
      <c r="FA29" s="155"/>
      <c r="FB29" s="155"/>
      <c r="FC29" s="155"/>
      <c r="FD29" s="155"/>
      <c r="FE29" s="155"/>
      <c r="FF29" s="155"/>
      <c r="FG29" s="155"/>
      <c r="FH29" s="155"/>
      <c r="FI29" s="155"/>
      <c r="FJ29" s="155"/>
      <c r="FK29" s="155"/>
      <c r="FL29" s="155"/>
      <c r="FM29" s="155"/>
      <c r="FN29" s="155"/>
      <c r="FO29" s="155"/>
      <c r="FP29" s="155"/>
      <c r="FQ29" s="155"/>
      <c r="FR29" s="155"/>
      <c r="FS29" s="155"/>
      <c r="FT29" s="155"/>
      <c r="FU29" s="155"/>
      <c r="FV29" s="155"/>
      <c r="FW29" s="155"/>
      <c r="FX29" s="155"/>
      <c r="FY29" s="155"/>
      <c r="FZ29" s="155"/>
      <c r="GA29" s="155"/>
      <c r="GB29" s="155"/>
      <c r="GC29" s="155"/>
      <c r="GD29" s="155"/>
      <c r="GE29" s="155"/>
      <c r="GF29" s="155"/>
      <c r="GG29" s="155"/>
      <c r="GH29" s="155"/>
      <c r="GI29" s="155"/>
      <c r="GJ29" s="155"/>
      <c r="GK29" s="155"/>
      <c r="GL29" s="155"/>
      <c r="GM29" s="155"/>
      <c r="GN29" s="155"/>
      <c r="GO29" s="155"/>
      <c r="GP29" s="155"/>
      <c r="GQ29" s="155"/>
      <c r="GR29" s="155"/>
      <c r="GS29" s="155"/>
      <c r="GT29" s="155"/>
      <c r="GU29" s="155"/>
      <c r="GV29" s="155"/>
      <c r="GW29" s="155"/>
      <c r="GX29" s="155"/>
      <c r="GY29" s="155"/>
      <c r="GZ29" s="155"/>
      <c r="HA29" s="155"/>
      <c r="HB29" s="155"/>
      <c r="HC29" s="155"/>
      <c r="HD29" s="155"/>
      <c r="HE29" s="155"/>
      <c r="HF29" s="155"/>
      <c r="HG29" s="155"/>
      <c r="HH29" s="155"/>
      <c r="HI29" s="155"/>
      <c r="HJ29" s="155"/>
      <c r="HK29" s="155"/>
      <c r="HL29" s="155"/>
      <c r="HM29" s="155"/>
      <c r="HN29" s="155"/>
      <c r="HO29" s="155"/>
      <c r="HP29" s="155"/>
      <c r="HQ29" s="155"/>
      <c r="HR29" s="155"/>
      <c r="HS29" s="155"/>
      <c r="HT29" s="155"/>
      <c r="HU29" s="155"/>
      <c r="HV29" s="155"/>
      <c r="HW29" s="155"/>
      <c r="HX29" s="155"/>
      <c r="HY29" s="155"/>
      <c r="HZ29" s="155"/>
      <c r="IA29" s="155"/>
      <c r="IB29" s="155"/>
      <c r="IC29" s="155"/>
      <c r="ID29" s="155"/>
      <c r="IE29" s="155"/>
      <c r="IF29" s="155"/>
      <c r="IG29" s="155"/>
      <c r="IH29" s="155"/>
      <c r="II29" s="155"/>
      <c r="IJ29" s="155"/>
      <c r="IK29" s="155"/>
      <c r="IL29" s="155"/>
      <c r="IM29" s="155"/>
      <c r="IN29" s="155"/>
      <c r="IO29" s="155"/>
      <c r="IP29" s="155"/>
      <c r="IQ29" s="155"/>
      <c r="IR29" s="155"/>
      <c r="IS29" s="155"/>
      <c r="IT29" s="155"/>
      <c r="IU29" s="155"/>
      <c r="IV29" s="155"/>
    </row>
    <row r="30" spans="1:256" ht="19.5" customHeight="1" x14ac:dyDescent="0.2">
      <c r="A30" s="156">
        <v>13</v>
      </c>
      <c r="B30" s="157" t="str">
        <f>'13_Ū'!D1</f>
        <v>13.</v>
      </c>
      <c r="C30" s="284" t="str">
        <f>'13_Ū'!A2</f>
        <v>Ūdensapgade. Ārejie tīkli.</v>
      </c>
      <c r="D30" s="285"/>
      <c r="E30" s="158">
        <f>'13_Ū'!Q73</f>
        <v>0</v>
      </c>
      <c r="F30" s="158">
        <f>'13_Ū'!N73</f>
        <v>0</v>
      </c>
      <c r="G30" s="158">
        <f>'13_Ū'!O73</f>
        <v>0</v>
      </c>
      <c r="H30" s="158">
        <f>'13_Ū'!P73</f>
        <v>0</v>
      </c>
      <c r="I30" s="158">
        <f>'13_Ū'!M73</f>
        <v>0</v>
      </c>
      <c r="J30" s="154"/>
      <c r="K30" s="154"/>
      <c r="L30" s="159"/>
      <c r="M30" s="154"/>
      <c r="N30" s="150"/>
      <c r="O30" s="150"/>
      <c r="P30" s="148"/>
      <c r="Q30" s="148"/>
      <c r="R30" s="148"/>
      <c r="S30" s="148"/>
      <c r="T30" s="148"/>
      <c r="U30" s="148"/>
      <c r="V30" s="148"/>
      <c r="W30" s="148"/>
      <c r="X30" s="148"/>
      <c r="Y30" s="148"/>
      <c r="Z30" s="148"/>
      <c r="AA30" s="148"/>
      <c r="AB30" s="148"/>
      <c r="AC30" s="148"/>
      <c r="AD30" s="148"/>
      <c r="AE30" s="148"/>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c r="BV30" s="155"/>
      <c r="BW30" s="155"/>
      <c r="BX30" s="155"/>
      <c r="BY30" s="155"/>
      <c r="BZ30" s="155"/>
      <c r="CA30" s="155"/>
      <c r="CB30" s="155"/>
      <c r="CC30" s="155"/>
      <c r="CD30" s="155"/>
      <c r="CE30" s="155"/>
      <c r="CF30" s="155"/>
      <c r="CG30" s="155"/>
      <c r="CH30" s="155"/>
      <c r="CI30" s="155"/>
      <c r="CJ30" s="155"/>
      <c r="CK30" s="155"/>
      <c r="CL30" s="155"/>
      <c r="CM30" s="155"/>
      <c r="CN30" s="155"/>
      <c r="CO30" s="155"/>
      <c r="CP30" s="155"/>
      <c r="CQ30" s="155"/>
      <c r="CR30" s="155"/>
      <c r="CS30" s="155"/>
      <c r="CT30" s="155"/>
      <c r="CU30" s="155"/>
      <c r="CV30" s="155"/>
      <c r="CW30" s="155"/>
      <c r="CX30" s="155"/>
      <c r="CY30" s="155"/>
      <c r="CZ30" s="155"/>
      <c r="DA30" s="155"/>
      <c r="DB30" s="155"/>
      <c r="DC30" s="155"/>
      <c r="DD30" s="155"/>
      <c r="DE30" s="155"/>
      <c r="DF30" s="155"/>
      <c r="DG30" s="155"/>
      <c r="DH30" s="155"/>
      <c r="DI30" s="155"/>
      <c r="DJ30" s="155"/>
      <c r="DK30" s="155"/>
      <c r="DL30" s="155"/>
      <c r="DM30" s="155"/>
      <c r="DN30" s="155"/>
      <c r="DO30" s="155"/>
      <c r="DP30" s="155"/>
      <c r="DQ30" s="155"/>
      <c r="DR30" s="155"/>
      <c r="DS30" s="155"/>
      <c r="DT30" s="155"/>
      <c r="DU30" s="155"/>
      <c r="DV30" s="155"/>
      <c r="DW30" s="155"/>
      <c r="DX30" s="155"/>
      <c r="DY30" s="155"/>
      <c r="DZ30" s="155"/>
      <c r="EA30" s="155"/>
      <c r="EB30" s="155"/>
      <c r="EC30" s="155"/>
      <c r="ED30" s="155"/>
      <c r="EE30" s="155"/>
      <c r="EF30" s="155"/>
      <c r="EG30" s="155"/>
      <c r="EH30" s="155"/>
      <c r="EI30" s="155"/>
      <c r="EJ30" s="155"/>
      <c r="EK30" s="155"/>
      <c r="EL30" s="155"/>
      <c r="EM30" s="155"/>
      <c r="EN30" s="155"/>
      <c r="EO30" s="155"/>
      <c r="EP30" s="155"/>
      <c r="EQ30" s="155"/>
      <c r="ER30" s="155"/>
      <c r="ES30" s="155"/>
      <c r="ET30" s="155"/>
      <c r="EU30" s="155"/>
      <c r="EV30" s="155"/>
      <c r="EW30" s="155"/>
      <c r="EX30" s="155"/>
      <c r="EY30" s="155"/>
      <c r="EZ30" s="155"/>
      <c r="FA30" s="155"/>
      <c r="FB30" s="155"/>
      <c r="FC30" s="155"/>
      <c r="FD30" s="155"/>
      <c r="FE30" s="155"/>
      <c r="FF30" s="155"/>
      <c r="FG30" s="155"/>
      <c r="FH30" s="155"/>
      <c r="FI30" s="155"/>
      <c r="FJ30" s="155"/>
      <c r="FK30" s="155"/>
      <c r="FL30" s="155"/>
      <c r="FM30" s="155"/>
      <c r="FN30" s="155"/>
      <c r="FO30" s="155"/>
      <c r="FP30" s="155"/>
      <c r="FQ30" s="155"/>
      <c r="FR30" s="155"/>
      <c r="FS30" s="155"/>
      <c r="FT30" s="155"/>
      <c r="FU30" s="155"/>
      <c r="FV30" s="155"/>
      <c r="FW30" s="155"/>
      <c r="FX30" s="155"/>
      <c r="FY30" s="155"/>
      <c r="FZ30" s="155"/>
      <c r="GA30" s="155"/>
      <c r="GB30" s="155"/>
      <c r="GC30" s="155"/>
      <c r="GD30" s="155"/>
      <c r="GE30" s="155"/>
      <c r="GF30" s="155"/>
      <c r="GG30" s="155"/>
      <c r="GH30" s="155"/>
      <c r="GI30" s="155"/>
      <c r="GJ30" s="155"/>
      <c r="GK30" s="155"/>
      <c r="GL30" s="155"/>
      <c r="GM30" s="155"/>
      <c r="GN30" s="155"/>
      <c r="GO30" s="155"/>
      <c r="GP30" s="155"/>
      <c r="GQ30" s="155"/>
      <c r="GR30" s="155"/>
      <c r="GS30" s="155"/>
      <c r="GT30" s="155"/>
      <c r="GU30" s="155"/>
      <c r="GV30" s="155"/>
      <c r="GW30" s="155"/>
      <c r="GX30" s="155"/>
      <c r="GY30" s="155"/>
      <c r="GZ30" s="155"/>
      <c r="HA30" s="155"/>
      <c r="HB30" s="155"/>
      <c r="HC30" s="155"/>
      <c r="HD30" s="155"/>
      <c r="HE30" s="155"/>
      <c r="HF30" s="155"/>
      <c r="HG30" s="155"/>
      <c r="HH30" s="155"/>
      <c r="HI30" s="155"/>
      <c r="HJ30" s="155"/>
      <c r="HK30" s="155"/>
      <c r="HL30" s="155"/>
      <c r="HM30" s="155"/>
      <c r="HN30" s="155"/>
      <c r="HO30" s="155"/>
      <c r="HP30" s="155"/>
      <c r="HQ30" s="155"/>
      <c r="HR30" s="155"/>
      <c r="HS30" s="155"/>
      <c r="HT30" s="155"/>
      <c r="HU30" s="155"/>
      <c r="HV30" s="155"/>
      <c r="HW30" s="155"/>
      <c r="HX30" s="155"/>
      <c r="HY30" s="155"/>
      <c r="HZ30" s="155"/>
      <c r="IA30" s="155"/>
      <c r="IB30" s="155"/>
      <c r="IC30" s="155"/>
      <c r="ID30" s="155"/>
      <c r="IE30" s="155"/>
      <c r="IF30" s="155"/>
      <c r="IG30" s="155"/>
      <c r="IH30" s="155"/>
      <c r="II30" s="155"/>
      <c r="IJ30" s="155"/>
      <c r="IK30" s="155"/>
      <c r="IL30" s="155"/>
      <c r="IM30" s="155"/>
      <c r="IN30" s="155"/>
      <c r="IO30" s="155"/>
      <c r="IP30" s="155"/>
      <c r="IQ30" s="155"/>
      <c r="IR30" s="155"/>
      <c r="IS30" s="155"/>
      <c r="IT30" s="155"/>
      <c r="IU30" s="155"/>
      <c r="IV30" s="155"/>
    </row>
    <row r="31" spans="1:256" ht="20.25" customHeight="1" x14ac:dyDescent="0.2">
      <c r="A31" s="156">
        <v>14</v>
      </c>
      <c r="B31" s="157" t="str">
        <f>'14_K1'!D1</f>
        <v>14.</v>
      </c>
      <c r="C31" s="284" t="str">
        <f>'14_K1'!A2</f>
        <v>Sadzīves kanalizācija K1</v>
      </c>
      <c r="D31" s="285"/>
      <c r="E31" s="158">
        <f>'14_K1'!Q68</f>
        <v>0</v>
      </c>
      <c r="F31" s="158">
        <f>'14_K1'!N68</f>
        <v>0</v>
      </c>
      <c r="G31" s="158">
        <f>'14_K1'!O68</f>
        <v>0</v>
      </c>
      <c r="H31" s="158">
        <f>'14_K1'!P68</f>
        <v>0</v>
      </c>
      <c r="I31" s="158">
        <f>'14_K1'!M68</f>
        <v>0</v>
      </c>
      <c r="J31" s="154"/>
      <c r="K31" s="154"/>
      <c r="L31" s="159"/>
      <c r="M31" s="154"/>
      <c r="N31" s="150"/>
      <c r="O31" s="150"/>
      <c r="P31" s="148"/>
      <c r="Q31" s="148"/>
      <c r="R31" s="148"/>
      <c r="S31" s="148"/>
      <c r="T31" s="148"/>
      <c r="U31" s="148"/>
      <c r="V31" s="148"/>
      <c r="W31" s="148"/>
      <c r="X31" s="148"/>
      <c r="Y31" s="148"/>
      <c r="Z31" s="148"/>
      <c r="AA31" s="148"/>
      <c r="AB31" s="148"/>
      <c r="AC31" s="148"/>
      <c r="AD31" s="148"/>
      <c r="AE31" s="148"/>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c r="BV31" s="155"/>
      <c r="BW31" s="155"/>
      <c r="BX31" s="155"/>
      <c r="BY31" s="155"/>
      <c r="BZ31" s="155"/>
      <c r="CA31" s="155"/>
      <c r="CB31" s="155"/>
      <c r="CC31" s="155"/>
      <c r="CD31" s="155"/>
      <c r="CE31" s="155"/>
      <c r="CF31" s="155"/>
      <c r="CG31" s="155"/>
      <c r="CH31" s="155"/>
      <c r="CI31" s="155"/>
      <c r="CJ31" s="155"/>
      <c r="CK31" s="155"/>
      <c r="CL31" s="155"/>
      <c r="CM31" s="155"/>
      <c r="CN31" s="155"/>
      <c r="CO31" s="155"/>
      <c r="CP31" s="155"/>
      <c r="CQ31" s="155"/>
      <c r="CR31" s="155"/>
      <c r="CS31" s="155"/>
      <c r="CT31" s="155"/>
      <c r="CU31" s="155"/>
      <c r="CV31" s="155"/>
      <c r="CW31" s="155"/>
      <c r="CX31" s="155"/>
      <c r="CY31" s="155"/>
      <c r="CZ31" s="155"/>
      <c r="DA31" s="155"/>
      <c r="DB31" s="155"/>
      <c r="DC31" s="155"/>
      <c r="DD31" s="155"/>
      <c r="DE31" s="155"/>
      <c r="DF31" s="155"/>
      <c r="DG31" s="155"/>
      <c r="DH31" s="155"/>
      <c r="DI31" s="155"/>
      <c r="DJ31" s="155"/>
      <c r="DK31" s="155"/>
      <c r="DL31" s="155"/>
      <c r="DM31" s="155"/>
      <c r="DN31" s="155"/>
      <c r="DO31" s="155"/>
      <c r="DP31" s="155"/>
      <c r="DQ31" s="155"/>
      <c r="DR31" s="155"/>
      <c r="DS31" s="155"/>
      <c r="DT31" s="155"/>
      <c r="DU31" s="155"/>
      <c r="DV31" s="155"/>
      <c r="DW31" s="155"/>
      <c r="DX31" s="155"/>
      <c r="DY31" s="155"/>
      <c r="DZ31" s="155"/>
      <c r="EA31" s="155"/>
      <c r="EB31" s="155"/>
      <c r="EC31" s="155"/>
      <c r="ED31" s="155"/>
      <c r="EE31" s="155"/>
      <c r="EF31" s="155"/>
      <c r="EG31" s="155"/>
      <c r="EH31" s="155"/>
      <c r="EI31" s="155"/>
      <c r="EJ31" s="155"/>
      <c r="EK31" s="155"/>
      <c r="EL31" s="155"/>
      <c r="EM31" s="155"/>
      <c r="EN31" s="155"/>
      <c r="EO31" s="155"/>
      <c r="EP31" s="155"/>
      <c r="EQ31" s="155"/>
      <c r="ER31" s="155"/>
      <c r="ES31" s="155"/>
      <c r="ET31" s="155"/>
      <c r="EU31" s="155"/>
      <c r="EV31" s="155"/>
      <c r="EW31" s="155"/>
      <c r="EX31" s="155"/>
      <c r="EY31" s="155"/>
      <c r="EZ31" s="155"/>
      <c r="FA31" s="155"/>
      <c r="FB31" s="155"/>
      <c r="FC31" s="155"/>
      <c r="FD31" s="155"/>
      <c r="FE31" s="155"/>
      <c r="FF31" s="155"/>
      <c r="FG31" s="155"/>
      <c r="FH31" s="155"/>
      <c r="FI31" s="155"/>
      <c r="FJ31" s="155"/>
      <c r="FK31" s="155"/>
      <c r="FL31" s="155"/>
      <c r="FM31" s="155"/>
      <c r="FN31" s="155"/>
      <c r="FO31" s="155"/>
      <c r="FP31" s="155"/>
      <c r="FQ31" s="155"/>
      <c r="FR31" s="155"/>
      <c r="FS31" s="155"/>
      <c r="FT31" s="155"/>
      <c r="FU31" s="155"/>
      <c r="FV31" s="155"/>
      <c r="FW31" s="155"/>
      <c r="FX31" s="155"/>
      <c r="FY31" s="155"/>
      <c r="FZ31" s="155"/>
      <c r="GA31" s="155"/>
      <c r="GB31" s="155"/>
      <c r="GC31" s="155"/>
      <c r="GD31" s="155"/>
      <c r="GE31" s="155"/>
      <c r="GF31" s="155"/>
      <c r="GG31" s="155"/>
      <c r="GH31" s="155"/>
      <c r="GI31" s="155"/>
      <c r="GJ31" s="155"/>
      <c r="GK31" s="155"/>
      <c r="GL31" s="155"/>
      <c r="GM31" s="155"/>
      <c r="GN31" s="155"/>
      <c r="GO31" s="155"/>
      <c r="GP31" s="155"/>
      <c r="GQ31" s="155"/>
      <c r="GR31" s="155"/>
      <c r="GS31" s="155"/>
      <c r="GT31" s="155"/>
      <c r="GU31" s="155"/>
      <c r="GV31" s="155"/>
      <c r="GW31" s="155"/>
      <c r="GX31" s="155"/>
      <c r="GY31" s="155"/>
      <c r="GZ31" s="155"/>
      <c r="HA31" s="155"/>
      <c r="HB31" s="155"/>
      <c r="HC31" s="155"/>
      <c r="HD31" s="155"/>
      <c r="HE31" s="155"/>
      <c r="HF31" s="155"/>
      <c r="HG31" s="155"/>
      <c r="HH31" s="155"/>
      <c r="HI31" s="155"/>
      <c r="HJ31" s="155"/>
      <c r="HK31" s="155"/>
      <c r="HL31" s="155"/>
      <c r="HM31" s="155"/>
      <c r="HN31" s="155"/>
      <c r="HO31" s="155"/>
      <c r="HP31" s="155"/>
      <c r="HQ31" s="155"/>
      <c r="HR31" s="155"/>
      <c r="HS31" s="155"/>
      <c r="HT31" s="155"/>
      <c r="HU31" s="155"/>
      <c r="HV31" s="155"/>
      <c r="HW31" s="155"/>
      <c r="HX31" s="155"/>
      <c r="HY31" s="155"/>
      <c r="HZ31" s="155"/>
      <c r="IA31" s="155"/>
      <c r="IB31" s="155"/>
      <c r="IC31" s="155"/>
      <c r="ID31" s="155"/>
      <c r="IE31" s="155"/>
      <c r="IF31" s="155"/>
      <c r="IG31" s="155"/>
      <c r="IH31" s="155"/>
      <c r="II31" s="155"/>
      <c r="IJ31" s="155"/>
      <c r="IK31" s="155"/>
      <c r="IL31" s="155"/>
      <c r="IM31" s="155"/>
      <c r="IN31" s="155"/>
      <c r="IO31" s="155"/>
      <c r="IP31" s="155"/>
      <c r="IQ31" s="155"/>
      <c r="IR31" s="155"/>
      <c r="IS31" s="155"/>
      <c r="IT31" s="155"/>
      <c r="IU31" s="155"/>
      <c r="IV31" s="155"/>
    </row>
    <row r="32" spans="1:256" ht="20.25" customHeight="1" x14ac:dyDescent="0.2">
      <c r="A32" s="156">
        <v>15</v>
      </c>
      <c r="B32" s="157" t="str">
        <f>'15_K2'!D1</f>
        <v>15.</v>
      </c>
      <c r="C32" s="284" t="str">
        <f>'15_K2'!A2</f>
        <v>Lietus kanalizācija K2</v>
      </c>
      <c r="D32" s="285"/>
      <c r="E32" s="158">
        <f>'15_K2'!Q79</f>
        <v>0</v>
      </c>
      <c r="F32" s="158">
        <f>'15_K2'!N79</f>
        <v>0</v>
      </c>
      <c r="G32" s="158">
        <f>'15_K2'!O79</f>
        <v>0</v>
      </c>
      <c r="H32" s="158">
        <f>'15_K2'!P79</f>
        <v>0</v>
      </c>
      <c r="I32" s="158">
        <f>'15_K2'!M79</f>
        <v>0</v>
      </c>
      <c r="J32" s="154"/>
      <c r="K32" s="154"/>
      <c r="L32" s="159"/>
      <c r="M32" s="154"/>
      <c r="N32" s="150"/>
      <c r="O32" s="150"/>
      <c r="P32" s="148"/>
      <c r="Q32" s="148"/>
      <c r="R32" s="148"/>
      <c r="S32" s="148"/>
      <c r="T32" s="148"/>
      <c r="U32" s="148"/>
      <c r="V32" s="148"/>
      <c r="W32" s="148"/>
      <c r="X32" s="148"/>
      <c r="Y32" s="148"/>
      <c r="Z32" s="148"/>
      <c r="AA32" s="148"/>
      <c r="AB32" s="148"/>
      <c r="AC32" s="148"/>
      <c r="AD32" s="148"/>
      <c r="AE32" s="148"/>
      <c r="AF32" s="155"/>
      <c r="AG32" s="155"/>
      <c r="AH32" s="155"/>
      <c r="AI32" s="155"/>
      <c r="AJ32" s="155"/>
      <c r="AK32" s="155"/>
      <c r="AL32" s="155"/>
      <c r="AM32" s="155"/>
      <c r="AN32" s="155"/>
      <c r="AO32" s="155"/>
      <c r="AP32" s="155"/>
      <c r="AQ32" s="155"/>
      <c r="AR32" s="155"/>
      <c r="AS32" s="155"/>
      <c r="AT32" s="155"/>
      <c r="AU32" s="155"/>
      <c r="AV32" s="155"/>
      <c r="AW32" s="155"/>
      <c r="AX32" s="155"/>
      <c r="AY32" s="155"/>
      <c r="AZ32" s="155"/>
      <c r="BA32" s="155"/>
      <c r="BB32" s="155"/>
      <c r="BC32" s="155"/>
      <c r="BD32" s="155"/>
      <c r="BE32" s="155"/>
      <c r="BF32" s="155"/>
      <c r="BG32" s="155"/>
      <c r="BH32" s="155"/>
      <c r="BI32" s="155"/>
      <c r="BJ32" s="155"/>
      <c r="BK32" s="155"/>
      <c r="BL32" s="155"/>
      <c r="BM32" s="155"/>
      <c r="BN32" s="155"/>
      <c r="BO32" s="155"/>
      <c r="BP32" s="155"/>
      <c r="BQ32" s="155"/>
      <c r="BR32" s="155"/>
      <c r="BS32" s="155"/>
      <c r="BT32" s="155"/>
      <c r="BU32" s="155"/>
      <c r="BV32" s="155"/>
      <c r="BW32" s="155"/>
      <c r="BX32" s="155"/>
      <c r="BY32" s="155"/>
      <c r="BZ32" s="155"/>
      <c r="CA32" s="155"/>
      <c r="CB32" s="155"/>
      <c r="CC32" s="155"/>
      <c r="CD32" s="155"/>
      <c r="CE32" s="155"/>
      <c r="CF32" s="155"/>
      <c r="CG32" s="155"/>
      <c r="CH32" s="155"/>
      <c r="CI32" s="155"/>
      <c r="CJ32" s="155"/>
      <c r="CK32" s="155"/>
      <c r="CL32" s="155"/>
      <c r="CM32" s="155"/>
      <c r="CN32" s="155"/>
      <c r="CO32" s="155"/>
      <c r="CP32" s="155"/>
      <c r="CQ32" s="155"/>
      <c r="CR32" s="155"/>
      <c r="CS32" s="155"/>
      <c r="CT32" s="155"/>
      <c r="CU32" s="155"/>
      <c r="CV32" s="155"/>
      <c r="CW32" s="155"/>
      <c r="CX32" s="155"/>
      <c r="CY32" s="155"/>
      <c r="CZ32" s="155"/>
      <c r="DA32" s="155"/>
      <c r="DB32" s="155"/>
      <c r="DC32" s="155"/>
      <c r="DD32" s="155"/>
      <c r="DE32" s="155"/>
      <c r="DF32" s="155"/>
      <c r="DG32" s="155"/>
      <c r="DH32" s="155"/>
      <c r="DI32" s="155"/>
      <c r="DJ32" s="155"/>
      <c r="DK32" s="155"/>
      <c r="DL32" s="155"/>
      <c r="DM32" s="155"/>
      <c r="DN32" s="155"/>
      <c r="DO32" s="155"/>
      <c r="DP32" s="155"/>
      <c r="DQ32" s="155"/>
      <c r="DR32" s="155"/>
      <c r="DS32" s="155"/>
      <c r="DT32" s="155"/>
      <c r="DU32" s="155"/>
      <c r="DV32" s="155"/>
      <c r="DW32" s="155"/>
      <c r="DX32" s="155"/>
      <c r="DY32" s="155"/>
      <c r="DZ32" s="155"/>
      <c r="EA32" s="155"/>
      <c r="EB32" s="155"/>
      <c r="EC32" s="155"/>
      <c r="ED32" s="155"/>
      <c r="EE32" s="155"/>
      <c r="EF32" s="155"/>
      <c r="EG32" s="155"/>
      <c r="EH32" s="155"/>
      <c r="EI32" s="155"/>
      <c r="EJ32" s="155"/>
      <c r="EK32" s="155"/>
      <c r="EL32" s="155"/>
      <c r="EM32" s="155"/>
      <c r="EN32" s="155"/>
      <c r="EO32" s="155"/>
      <c r="EP32" s="155"/>
      <c r="EQ32" s="155"/>
      <c r="ER32" s="155"/>
      <c r="ES32" s="155"/>
      <c r="ET32" s="155"/>
      <c r="EU32" s="155"/>
      <c r="EV32" s="155"/>
      <c r="EW32" s="155"/>
      <c r="EX32" s="155"/>
      <c r="EY32" s="155"/>
      <c r="EZ32" s="155"/>
      <c r="FA32" s="155"/>
      <c r="FB32" s="155"/>
      <c r="FC32" s="155"/>
      <c r="FD32" s="155"/>
      <c r="FE32" s="155"/>
      <c r="FF32" s="155"/>
      <c r="FG32" s="155"/>
      <c r="FH32" s="155"/>
      <c r="FI32" s="155"/>
      <c r="FJ32" s="155"/>
      <c r="FK32" s="155"/>
      <c r="FL32" s="155"/>
      <c r="FM32" s="155"/>
      <c r="FN32" s="155"/>
      <c r="FO32" s="155"/>
      <c r="FP32" s="155"/>
      <c r="FQ32" s="155"/>
      <c r="FR32" s="155"/>
      <c r="FS32" s="155"/>
      <c r="FT32" s="155"/>
      <c r="FU32" s="155"/>
      <c r="FV32" s="155"/>
      <c r="FW32" s="155"/>
      <c r="FX32" s="155"/>
      <c r="FY32" s="155"/>
      <c r="FZ32" s="155"/>
      <c r="GA32" s="155"/>
      <c r="GB32" s="155"/>
      <c r="GC32" s="155"/>
      <c r="GD32" s="155"/>
      <c r="GE32" s="155"/>
      <c r="GF32" s="155"/>
      <c r="GG32" s="155"/>
      <c r="GH32" s="155"/>
      <c r="GI32" s="155"/>
      <c r="GJ32" s="155"/>
      <c r="GK32" s="155"/>
      <c r="GL32" s="155"/>
      <c r="GM32" s="155"/>
      <c r="GN32" s="155"/>
      <c r="GO32" s="155"/>
      <c r="GP32" s="155"/>
      <c r="GQ32" s="155"/>
      <c r="GR32" s="155"/>
      <c r="GS32" s="155"/>
      <c r="GT32" s="155"/>
      <c r="GU32" s="155"/>
      <c r="GV32" s="155"/>
      <c r="GW32" s="155"/>
      <c r="GX32" s="155"/>
      <c r="GY32" s="155"/>
      <c r="GZ32" s="155"/>
      <c r="HA32" s="155"/>
      <c r="HB32" s="155"/>
      <c r="HC32" s="155"/>
      <c r="HD32" s="155"/>
      <c r="HE32" s="155"/>
      <c r="HF32" s="155"/>
      <c r="HG32" s="155"/>
      <c r="HH32" s="155"/>
      <c r="HI32" s="155"/>
      <c r="HJ32" s="155"/>
      <c r="HK32" s="155"/>
      <c r="HL32" s="155"/>
      <c r="HM32" s="155"/>
      <c r="HN32" s="155"/>
      <c r="HO32" s="155"/>
      <c r="HP32" s="155"/>
      <c r="HQ32" s="155"/>
      <c r="HR32" s="155"/>
      <c r="HS32" s="155"/>
      <c r="HT32" s="155"/>
      <c r="HU32" s="155"/>
      <c r="HV32" s="155"/>
      <c r="HW32" s="155"/>
      <c r="HX32" s="155"/>
      <c r="HY32" s="155"/>
      <c r="HZ32" s="155"/>
      <c r="IA32" s="155"/>
      <c r="IB32" s="155"/>
      <c r="IC32" s="155"/>
      <c r="ID32" s="155"/>
      <c r="IE32" s="155"/>
      <c r="IF32" s="155"/>
      <c r="IG32" s="155"/>
      <c r="IH32" s="155"/>
      <c r="II32" s="155"/>
      <c r="IJ32" s="155"/>
      <c r="IK32" s="155"/>
      <c r="IL32" s="155"/>
      <c r="IM32" s="155"/>
      <c r="IN32" s="155"/>
      <c r="IO32" s="155"/>
      <c r="IP32" s="155"/>
      <c r="IQ32" s="155"/>
      <c r="IR32" s="155"/>
      <c r="IS32" s="155"/>
      <c r="IT32" s="155"/>
      <c r="IU32" s="155"/>
      <c r="IV32" s="155"/>
    </row>
    <row r="33" spans="1:256" ht="22.5" customHeight="1" thickBot="1" x14ac:dyDescent="0.25">
      <c r="A33" s="156">
        <v>16</v>
      </c>
      <c r="B33" s="157" t="str">
        <f>'15a_zemes darbi UKT'!D1</f>
        <v>15.a</v>
      </c>
      <c r="C33" s="284" t="str">
        <f>'15a_zemes darbi UKT'!A2</f>
        <v>Zemes darbi ŪKT tīkliem</v>
      </c>
      <c r="D33" s="285"/>
      <c r="E33" s="158">
        <f>'15a_zemes darbi UKT'!Q71</f>
        <v>0</v>
      </c>
      <c r="F33" s="158">
        <f>'15a_zemes darbi UKT'!N71</f>
        <v>0</v>
      </c>
      <c r="G33" s="158">
        <f>'15a_zemes darbi UKT'!O71</f>
        <v>0</v>
      </c>
      <c r="H33" s="158">
        <f>'15a_zemes darbi UKT'!P71</f>
        <v>0</v>
      </c>
      <c r="I33" s="158">
        <f>'15a_zemes darbi UKT'!M71</f>
        <v>0</v>
      </c>
      <c r="J33" s="154"/>
      <c r="K33" s="154"/>
      <c r="L33" s="159"/>
      <c r="M33" s="154"/>
      <c r="N33" s="150"/>
      <c r="O33" s="150"/>
      <c r="P33" s="148"/>
      <c r="Q33" s="148"/>
      <c r="R33" s="148"/>
      <c r="S33" s="148"/>
      <c r="T33" s="148"/>
      <c r="U33" s="148"/>
      <c r="V33" s="148"/>
      <c r="W33" s="148"/>
      <c r="X33" s="148"/>
      <c r="Y33" s="148"/>
      <c r="Z33" s="148"/>
      <c r="AA33" s="148"/>
      <c r="AB33" s="148"/>
      <c r="AC33" s="148"/>
      <c r="AD33" s="148"/>
      <c r="AE33" s="148"/>
      <c r="AF33" s="155"/>
      <c r="AG33" s="155"/>
      <c r="AH33" s="155"/>
      <c r="AI33" s="155"/>
      <c r="AJ33" s="155"/>
      <c r="AK33" s="155"/>
      <c r="AL33" s="155"/>
      <c r="AM33" s="155"/>
      <c r="AN33" s="155"/>
      <c r="AO33" s="155"/>
      <c r="AP33" s="155"/>
      <c r="AQ33" s="155"/>
      <c r="AR33" s="155"/>
      <c r="AS33" s="155"/>
      <c r="AT33" s="155"/>
      <c r="AU33" s="155"/>
      <c r="AV33" s="155"/>
      <c r="AW33" s="155"/>
      <c r="AX33" s="155"/>
      <c r="AY33" s="155"/>
      <c r="AZ33" s="155"/>
      <c r="BA33" s="155"/>
      <c r="BB33" s="155"/>
      <c r="BC33" s="155"/>
      <c r="BD33" s="155"/>
      <c r="BE33" s="155"/>
      <c r="BF33" s="155"/>
      <c r="BG33" s="155"/>
      <c r="BH33" s="155"/>
      <c r="BI33" s="155"/>
      <c r="BJ33" s="155"/>
      <c r="BK33" s="155"/>
      <c r="BL33" s="155"/>
      <c r="BM33" s="155"/>
      <c r="BN33" s="155"/>
      <c r="BO33" s="155"/>
      <c r="BP33" s="155"/>
      <c r="BQ33" s="155"/>
      <c r="BR33" s="155"/>
      <c r="BS33" s="155"/>
      <c r="BT33" s="155"/>
      <c r="BU33" s="155"/>
      <c r="BV33" s="155"/>
      <c r="BW33" s="155"/>
      <c r="BX33" s="155"/>
      <c r="BY33" s="155"/>
      <c r="BZ33" s="155"/>
      <c r="CA33" s="155"/>
      <c r="CB33" s="155"/>
      <c r="CC33" s="155"/>
      <c r="CD33" s="155"/>
      <c r="CE33" s="155"/>
      <c r="CF33" s="155"/>
      <c r="CG33" s="155"/>
      <c r="CH33" s="155"/>
      <c r="CI33" s="155"/>
      <c r="CJ33" s="155"/>
      <c r="CK33" s="155"/>
      <c r="CL33" s="155"/>
      <c r="CM33" s="155"/>
      <c r="CN33" s="155"/>
      <c r="CO33" s="155"/>
      <c r="CP33" s="155"/>
      <c r="CQ33" s="155"/>
      <c r="CR33" s="155"/>
      <c r="CS33" s="155"/>
      <c r="CT33" s="155"/>
      <c r="CU33" s="155"/>
      <c r="CV33" s="155"/>
      <c r="CW33" s="155"/>
      <c r="CX33" s="155"/>
      <c r="CY33" s="155"/>
      <c r="CZ33" s="155"/>
      <c r="DA33" s="155"/>
      <c r="DB33" s="155"/>
      <c r="DC33" s="155"/>
      <c r="DD33" s="155"/>
      <c r="DE33" s="155"/>
      <c r="DF33" s="155"/>
      <c r="DG33" s="155"/>
      <c r="DH33" s="155"/>
      <c r="DI33" s="155"/>
      <c r="DJ33" s="155"/>
      <c r="DK33" s="155"/>
      <c r="DL33" s="155"/>
      <c r="DM33" s="155"/>
      <c r="DN33" s="155"/>
      <c r="DO33" s="155"/>
      <c r="DP33" s="155"/>
      <c r="DQ33" s="155"/>
      <c r="DR33" s="155"/>
      <c r="DS33" s="155"/>
      <c r="DT33" s="155"/>
      <c r="DU33" s="155"/>
      <c r="DV33" s="155"/>
      <c r="DW33" s="155"/>
      <c r="DX33" s="155"/>
      <c r="DY33" s="155"/>
      <c r="DZ33" s="155"/>
      <c r="EA33" s="155"/>
      <c r="EB33" s="155"/>
      <c r="EC33" s="155"/>
      <c r="ED33" s="155"/>
      <c r="EE33" s="155"/>
      <c r="EF33" s="155"/>
      <c r="EG33" s="155"/>
      <c r="EH33" s="155"/>
      <c r="EI33" s="155"/>
      <c r="EJ33" s="155"/>
      <c r="EK33" s="155"/>
      <c r="EL33" s="155"/>
      <c r="EM33" s="155"/>
      <c r="EN33" s="155"/>
      <c r="EO33" s="155"/>
      <c r="EP33" s="155"/>
      <c r="EQ33" s="155"/>
      <c r="ER33" s="155"/>
      <c r="ES33" s="155"/>
      <c r="ET33" s="155"/>
      <c r="EU33" s="155"/>
      <c r="EV33" s="155"/>
      <c r="EW33" s="155"/>
      <c r="EX33" s="155"/>
      <c r="EY33" s="155"/>
      <c r="EZ33" s="155"/>
      <c r="FA33" s="155"/>
      <c r="FB33" s="155"/>
      <c r="FC33" s="155"/>
      <c r="FD33" s="155"/>
      <c r="FE33" s="155"/>
      <c r="FF33" s="155"/>
      <c r="FG33" s="155"/>
      <c r="FH33" s="155"/>
      <c r="FI33" s="155"/>
      <c r="FJ33" s="155"/>
      <c r="FK33" s="155"/>
      <c r="FL33" s="155"/>
      <c r="FM33" s="155"/>
      <c r="FN33" s="155"/>
      <c r="FO33" s="155"/>
      <c r="FP33" s="155"/>
      <c r="FQ33" s="155"/>
      <c r="FR33" s="155"/>
      <c r="FS33" s="155"/>
      <c r="FT33" s="155"/>
      <c r="FU33" s="155"/>
      <c r="FV33" s="155"/>
      <c r="FW33" s="155"/>
      <c r="FX33" s="155"/>
      <c r="FY33" s="155"/>
      <c r="FZ33" s="155"/>
      <c r="GA33" s="155"/>
      <c r="GB33" s="155"/>
      <c r="GC33" s="155"/>
      <c r="GD33" s="155"/>
      <c r="GE33" s="155"/>
      <c r="GF33" s="155"/>
      <c r="GG33" s="155"/>
      <c r="GH33" s="155"/>
      <c r="GI33" s="155"/>
      <c r="GJ33" s="155"/>
      <c r="GK33" s="155"/>
      <c r="GL33" s="155"/>
      <c r="GM33" s="155"/>
      <c r="GN33" s="155"/>
      <c r="GO33" s="155"/>
      <c r="GP33" s="155"/>
      <c r="GQ33" s="155"/>
      <c r="GR33" s="155"/>
      <c r="GS33" s="155"/>
      <c r="GT33" s="155"/>
      <c r="GU33" s="155"/>
      <c r="GV33" s="155"/>
      <c r="GW33" s="155"/>
      <c r="GX33" s="155"/>
      <c r="GY33" s="155"/>
      <c r="GZ33" s="155"/>
      <c r="HA33" s="155"/>
      <c r="HB33" s="155"/>
      <c r="HC33" s="155"/>
      <c r="HD33" s="155"/>
      <c r="HE33" s="155"/>
      <c r="HF33" s="155"/>
      <c r="HG33" s="155"/>
      <c r="HH33" s="155"/>
      <c r="HI33" s="155"/>
      <c r="HJ33" s="155"/>
      <c r="HK33" s="155"/>
      <c r="HL33" s="155"/>
      <c r="HM33" s="155"/>
      <c r="HN33" s="155"/>
      <c r="HO33" s="155"/>
      <c r="HP33" s="155"/>
      <c r="HQ33" s="155"/>
      <c r="HR33" s="155"/>
      <c r="HS33" s="155"/>
      <c r="HT33" s="155"/>
      <c r="HU33" s="155"/>
      <c r="HV33" s="155"/>
      <c r="HW33" s="155"/>
      <c r="HX33" s="155"/>
      <c r="HY33" s="155"/>
      <c r="HZ33" s="155"/>
      <c r="IA33" s="155"/>
      <c r="IB33" s="155"/>
      <c r="IC33" s="155"/>
      <c r="ID33" s="155"/>
      <c r="IE33" s="155"/>
      <c r="IF33" s="155"/>
      <c r="IG33" s="155"/>
      <c r="IH33" s="155"/>
      <c r="II33" s="155"/>
      <c r="IJ33" s="155"/>
      <c r="IK33" s="155"/>
      <c r="IL33" s="155"/>
      <c r="IM33" s="155"/>
      <c r="IN33" s="155"/>
      <c r="IO33" s="155"/>
      <c r="IP33" s="155"/>
      <c r="IQ33" s="155"/>
      <c r="IR33" s="155"/>
      <c r="IS33" s="155"/>
      <c r="IT33" s="155"/>
      <c r="IU33" s="155"/>
      <c r="IV33" s="155"/>
    </row>
    <row r="34" spans="1:256" ht="15.75" thickBot="1" x14ac:dyDescent="0.3">
      <c r="A34" s="286" t="s">
        <v>13</v>
      </c>
      <c r="B34" s="287"/>
      <c r="C34" s="287"/>
      <c r="D34" s="288"/>
      <c r="E34" s="160">
        <f>SUM(E18:E33)</f>
        <v>0</v>
      </c>
      <c r="F34" s="160">
        <f>SUM(F18:F33)</f>
        <v>0</v>
      </c>
      <c r="G34" s="160">
        <f>SUM(G18:G33)</f>
        <v>0</v>
      </c>
      <c r="H34" s="160">
        <f>SUM(H18:H33)</f>
        <v>0</v>
      </c>
      <c r="I34" s="160">
        <f>SUM(I18:I33)</f>
        <v>0</v>
      </c>
      <c r="J34" s="6"/>
      <c r="K34" s="7"/>
      <c r="L34" s="8"/>
      <c r="M34" s="7"/>
      <c r="N34" s="5"/>
      <c r="O34" s="5"/>
      <c r="P34" s="5"/>
      <c r="Q34" s="5"/>
      <c r="R34" s="5"/>
      <c r="S34" s="5"/>
      <c r="T34" s="5"/>
      <c r="U34" s="5"/>
      <c r="V34" s="5"/>
      <c r="W34" s="5"/>
      <c r="X34" s="5"/>
      <c r="Y34" s="5"/>
      <c r="Z34" s="5"/>
      <c r="AA34" s="5"/>
      <c r="AB34" s="5"/>
      <c r="AC34" s="5"/>
      <c r="AD34" s="5"/>
      <c r="AE34" s="5"/>
    </row>
    <row r="35" spans="1:256" ht="13.5" x14ac:dyDescent="0.2">
      <c r="A35" s="289" t="s">
        <v>57</v>
      </c>
      <c r="B35" s="290"/>
      <c r="C35" s="291"/>
      <c r="D35" s="214"/>
      <c r="E35" s="161">
        <f>ROUND(E34*D35,2)</f>
        <v>0</v>
      </c>
      <c r="F35" s="162"/>
      <c r="G35" s="162"/>
      <c r="H35" s="162"/>
      <c r="I35" s="162"/>
      <c r="J35" s="7"/>
      <c r="K35" s="7"/>
      <c r="L35" s="7"/>
      <c r="M35" s="7"/>
      <c r="N35" s="5"/>
      <c r="O35" s="5"/>
      <c r="P35" s="5"/>
      <c r="Q35" s="5"/>
      <c r="R35" s="5"/>
      <c r="S35" s="5"/>
      <c r="T35" s="5"/>
      <c r="U35" s="5"/>
      <c r="V35" s="5"/>
      <c r="W35" s="5"/>
      <c r="X35" s="5"/>
      <c r="Y35" s="5"/>
      <c r="Z35" s="5"/>
      <c r="AA35" s="5"/>
      <c r="AB35" s="5"/>
      <c r="AC35" s="5"/>
      <c r="AD35" s="5"/>
      <c r="AE35" s="5"/>
    </row>
    <row r="36" spans="1:256" ht="13.5" x14ac:dyDescent="0.2">
      <c r="A36" s="292" t="s">
        <v>58</v>
      </c>
      <c r="B36" s="293"/>
      <c r="C36" s="294"/>
      <c r="D36" s="214"/>
      <c r="E36" s="163">
        <f>ROUND(D36*E35,2)</f>
        <v>0</v>
      </c>
      <c r="F36" s="162"/>
      <c r="G36" s="162"/>
      <c r="H36" s="162"/>
      <c r="I36" s="162"/>
      <c r="J36" s="7"/>
      <c r="K36" s="7"/>
      <c r="L36" s="7"/>
      <c r="M36" s="7"/>
      <c r="N36" s="5"/>
      <c r="O36" s="5"/>
      <c r="P36" s="5"/>
      <c r="Q36" s="5"/>
      <c r="R36" s="5"/>
      <c r="S36" s="5"/>
      <c r="T36" s="5"/>
      <c r="U36" s="5"/>
      <c r="V36" s="5"/>
      <c r="W36" s="5"/>
      <c r="X36" s="5"/>
      <c r="Y36" s="5"/>
      <c r="Z36" s="5"/>
      <c r="AA36" s="5"/>
      <c r="AB36" s="5"/>
      <c r="AC36" s="5"/>
      <c r="AD36" s="5"/>
      <c r="AE36" s="5"/>
    </row>
    <row r="37" spans="1:256" ht="14.25" customHeight="1" x14ac:dyDescent="0.2">
      <c r="A37" s="295" t="s">
        <v>59</v>
      </c>
      <c r="B37" s="296"/>
      <c r="C37" s="297"/>
      <c r="D37" s="215"/>
      <c r="E37" s="164">
        <f>ROUND(E34*D37,2)</f>
        <v>0</v>
      </c>
      <c r="F37" s="162"/>
      <c r="G37" s="162"/>
      <c r="H37" s="162"/>
      <c r="I37" s="162"/>
      <c r="J37" s="7"/>
      <c r="K37" s="7"/>
      <c r="L37" s="7"/>
      <c r="M37" s="7"/>
      <c r="N37" s="5"/>
      <c r="O37" s="5"/>
      <c r="P37" s="5"/>
      <c r="Q37" s="5"/>
      <c r="R37" s="5"/>
      <c r="S37" s="5"/>
      <c r="T37" s="5"/>
      <c r="U37" s="5"/>
      <c r="V37" s="5"/>
      <c r="W37" s="5"/>
      <c r="X37" s="5"/>
      <c r="Y37" s="5"/>
      <c r="Z37" s="5"/>
      <c r="AA37" s="5"/>
      <c r="AB37" s="5"/>
      <c r="AC37" s="5"/>
      <c r="AD37" s="5"/>
      <c r="AE37" s="5"/>
    </row>
    <row r="38" spans="1:256" ht="14.25" thickBot="1" x14ac:dyDescent="0.25">
      <c r="A38" s="298" t="s">
        <v>60</v>
      </c>
      <c r="B38" s="299"/>
      <c r="C38" s="300"/>
      <c r="D38" s="165">
        <v>0.2359</v>
      </c>
      <c r="E38" s="166">
        <f>ROUND(F34*D38,2)</f>
        <v>0</v>
      </c>
      <c r="F38" s="162"/>
      <c r="G38" s="162"/>
      <c r="H38" s="162"/>
      <c r="I38" s="162"/>
      <c r="J38" s="9"/>
      <c r="K38" s="7"/>
      <c r="L38" s="7"/>
      <c r="M38" s="7"/>
      <c r="N38" s="5"/>
      <c r="O38" s="5"/>
      <c r="P38" s="5"/>
      <c r="Q38" s="5"/>
      <c r="R38" s="5"/>
      <c r="S38" s="5"/>
      <c r="T38" s="5"/>
      <c r="U38" s="5"/>
      <c r="V38" s="5"/>
      <c r="W38" s="5"/>
      <c r="X38" s="5"/>
      <c r="Y38" s="5"/>
      <c r="Z38" s="5"/>
      <c r="AA38" s="5"/>
      <c r="AB38" s="5"/>
      <c r="AC38" s="5"/>
      <c r="AD38" s="5"/>
      <c r="AE38" s="5"/>
    </row>
    <row r="39" spans="1:256" ht="14.25" thickBot="1" x14ac:dyDescent="0.3">
      <c r="A39" s="301" t="s">
        <v>61</v>
      </c>
      <c r="B39" s="302"/>
      <c r="C39" s="302"/>
      <c r="D39" s="303"/>
      <c r="E39" s="167">
        <f>E34+E35+E37+E38</f>
        <v>0</v>
      </c>
      <c r="F39" s="162"/>
      <c r="G39" s="162"/>
      <c r="H39" s="162"/>
      <c r="I39" s="162"/>
      <c r="J39" s="7"/>
      <c r="K39" s="7"/>
      <c r="L39" s="7"/>
      <c r="M39" s="7"/>
      <c r="N39" s="5"/>
      <c r="O39" s="5"/>
      <c r="P39" s="5"/>
      <c r="Q39" s="5"/>
      <c r="R39" s="5"/>
      <c r="S39" s="5"/>
      <c r="T39" s="5"/>
      <c r="U39" s="5"/>
      <c r="V39" s="5"/>
      <c r="W39" s="5"/>
      <c r="X39" s="5"/>
      <c r="Y39" s="5"/>
      <c r="Z39" s="5"/>
      <c r="AA39" s="5"/>
      <c r="AB39" s="5"/>
      <c r="AC39" s="5"/>
      <c r="AD39" s="5"/>
      <c r="AE39" s="5"/>
    </row>
    <row r="40" spans="1:256" ht="30" customHeight="1" x14ac:dyDescent="0.25">
      <c r="A40" s="168"/>
      <c r="B40" s="168"/>
      <c r="C40" s="168"/>
      <c r="D40" s="168"/>
      <c r="E40" s="169"/>
      <c r="F40" s="162"/>
      <c r="G40" s="162"/>
      <c r="H40" s="162"/>
      <c r="I40" s="162"/>
      <c r="J40" s="5"/>
      <c r="K40" s="5"/>
      <c r="L40" s="5"/>
      <c r="M40" s="5"/>
      <c r="N40" s="5"/>
      <c r="O40" s="5"/>
      <c r="P40" s="5"/>
      <c r="Q40" s="5"/>
      <c r="R40" s="5"/>
      <c r="S40" s="5"/>
      <c r="T40" s="5"/>
      <c r="U40" s="5"/>
      <c r="V40" s="5"/>
      <c r="W40" s="5"/>
      <c r="X40" s="5"/>
      <c r="Y40" s="5"/>
      <c r="Z40" s="5"/>
      <c r="AA40" s="5"/>
      <c r="AB40" s="5"/>
      <c r="AC40" s="5"/>
      <c r="AD40" s="5"/>
      <c r="AE40" s="5"/>
    </row>
    <row r="41" spans="1:256" ht="13.5" x14ac:dyDescent="0.25">
      <c r="A41" s="170"/>
      <c r="B41" s="170" t="s">
        <v>8</v>
      </c>
      <c r="C41" s="304">
        <f>Būv.KOPTĀME_!B30</f>
        <v>0</v>
      </c>
      <c r="D41" s="305"/>
      <c r="E41" s="305"/>
      <c r="F41" s="305"/>
      <c r="G41" s="305"/>
      <c r="H41" s="305"/>
      <c r="I41" s="305"/>
      <c r="J41" s="5"/>
      <c r="K41" s="5"/>
      <c r="L41" s="5"/>
      <c r="M41" s="5"/>
      <c r="N41" s="5"/>
      <c r="O41" s="5"/>
      <c r="P41" s="5"/>
      <c r="Q41" s="5"/>
      <c r="R41" s="5"/>
      <c r="S41" s="5"/>
      <c r="T41" s="5"/>
      <c r="U41" s="5"/>
      <c r="V41" s="5"/>
      <c r="W41" s="5"/>
      <c r="X41" s="5"/>
      <c r="Y41" s="5"/>
      <c r="Z41" s="5"/>
      <c r="AA41" s="5"/>
      <c r="AB41" s="5"/>
      <c r="AC41" s="5"/>
      <c r="AD41" s="5"/>
      <c r="AE41" s="5"/>
    </row>
    <row r="42" spans="1:256" ht="13.5" customHeight="1" x14ac:dyDescent="0.2">
      <c r="A42" s="2"/>
      <c r="B42" s="2"/>
      <c r="C42" s="275" t="s">
        <v>9</v>
      </c>
      <c r="D42" s="275"/>
      <c r="E42" s="275"/>
      <c r="F42" s="275"/>
      <c r="G42" s="275"/>
      <c r="H42" s="275"/>
      <c r="I42" s="275"/>
      <c r="J42" s="5"/>
      <c r="K42" s="5"/>
      <c r="L42" s="5"/>
      <c r="M42" s="5"/>
      <c r="N42" s="5"/>
      <c r="O42" s="5"/>
      <c r="P42" s="5"/>
      <c r="Q42" s="5"/>
      <c r="R42" s="5"/>
      <c r="S42" s="5"/>
      <c r="T42" s="5"/>
      <c r="U42" s="5"/>
      <c r="V42" s="5"/>
      <c r="W42" s="5"/>
      <c r="X42" s="5"/>
      <c r="Y42" s="5"/>
      <c r="Z42" s="5"/>
      <c r="AA42" s="5"/>
      <c r="AB42" s="5"/>
      <c r="AC42" s="5"/>
      <c r="AD42" s="5"/>
      <c r="AE42" s="5"/>
    </row>
    <row r="43" spans="1:256" ht="30" customHeight="1" x14ac:dyDescent="0.2">
      <c r="A43" s="2"/>
      <c r="B43" s="2"/>
      <c r="C43" s="171"/>
      <c r="D43" s="172"/>
      <c r="E43" s="172"/>
      <c r="F43" s="173"/>
      <c r="G43" s="162"/>
      <c r="H43" s="162"/>
      <c r="I43" s="162"/>
      <c r="J43" s="5"/>
      <c r="K43" s="5"/>
      <c r="L43" s="5"/>
      <c r="M43" s="5"/>
      <c r="N43" s="5"/>
      <c r="O43" s="5"/>
      <c r="P43" s="5"/>
      <c r="Q43" s="5"/>
      <c r="R43" s="5"/>
      <c r="S43" s="5"/>
      <c r="T43" s="5"/>
      <c r="U43" s="5"/>
      <c r="V43" s="5"/>
      <c r="W43" s="5"/>
      <c r="X43" s="5"/>
      <c r="Y43" s="5"/>
      <c r="Z43" s="5"/>
      <c r="AA43" s="5"/>
      <c r="AB43" s="5"/>
      <c r="AC43" s="5"/>
      <c r="AD43" s="5"/>
      <c r="AE43" s="5"/>
    </row>
    <row r="44" spans="1:256" ht="13.5" x14ac:dyDescent="0.25">
      <c r="A44" s="2"/>
      <c r="B44" s="170" t="s">
        <v>14</v>
      </c>
      <c r="C44" s="279"/>
      <c r="D44" s="279"/>
      <c r="E44" s="279"/>
      <c r="F44" s="279"/>
      <c r="G44" s="279"/>
      <c r="H44" s="279"/>
      <c r="I44" s="279"/>
      <c r="J44" s="5"/>
      <c r="K44" s="5"/>
      <c r="L44" s="5"/>
      <c r="M44" s="5"/>
      <c r="N44" s="5"/>
      <c r="O44" s="5"/>
      <c r="P44" s="5"/>
      <c r="Q44" s="5"/>
      <c r="R44" s="5"/>
      <c r="S44" s="5"/>
      <c r="T44" s="5"/>
      <c r="U44" s="5"/>
      <c r="V44" s="5"/>
      <c r="W44" s="5"/>
      <c r="X44" s="5"/>
      <c r="Y44" s="5"/>
      <c r="Z44" s="5"/>
      <c r="AA44" s="5"/>
      <c r="AB44" s="5"/>
      <c r="AC44" s="5"/>
      <c r="AD44" s="5"/>
      <c r="AE44" s="5"/>
    </row>
    <row r="45" spans="1:256" ht="13.5" customHeight="1" x14ac:dyDescent="0.2">
      <c r="A45" s="2"/>
      <c r="B45" s="2"/>
      <c r="C45" s="275" t="s">
        <v>9</v>
      </c>
      <c r="D45" s="275"/>
      <c r="E45" s="275"/>
      <c r="F45" s="275"/>
      <c r="G45" s="275"/>
      <c r="H45" s="275"/>
      <c r="I45" s="275"/>
      <c r="J45" s="5"/>
      <c r="K45" s="5"/>
      <c r="L45" s="5"/>
      <c r="M45" s="5"/>
      <c r="N45" s="5"/>
      <c r="O45" s="5"/>
      <c r="P45" s="5"/>
      <c r="Q45" s="5"/>
      <c r="R45" s="5"/>
      <c r="S45" s="5"/>
      <c r="T45" s="5"/>
      <c r="U45" s="5"/>
      <c r="V45" s="5"/>
      <c r="W45" s="5"/>
      <c r="X45" s="5"/>
      <c r="Y45" s="5"/>
      <c r="Z45" s="5"/>
      <c r="AA45" s="5"/>
      <c r="AB45" s="5"/>
      <c r="AC45" s="5"/>
      <c r="AD45" s="5"/>
      <c r="AE45" s="5"/>
    </row>
    <row r="46" spans="1:256" ht="13.5" x14ac:dyDescent="0.2">
      <c r="A46" s="2"/>
      <c r="B46" s="2"/>
      <c r="C46" s="171"/>
      <c r="D46" s="172"/>
      <c r="E46" s="172"/>
      <c r="F46" s="173"/>
      <c r="G46" s="162"/>
      <c r="H46" s="162"/>
      <c r="I46" s="162"/>
      <c r="J46" s="5"/>
      <c r="K46" s="5"/>
      <c r="L46" s="5"/>
      <c r="M46" s="5"/>
      <c r="N46" s="5"/>
      <c r="O46" s="5"/>
      <c r="P46" s="5"/>
      <c r="Q46" s="5"/>
      <c r="R46" s="5"/>
      <c r="S46" s="5"/>
      <c r="T46" s="5"/>
      <c r="U46" s="5"/>
      <c r="V46" s="5"/>
      <c r="W46" s="5"/>
      <c r="X46" s="5"/>
      <c r="Y46" s="5"/>
      <c r="Z46" s="5"/>
      <c r="AA46" s="5"/>
      <c r="AB46" s="5"/>
      <c r="AC46" s="5"/>
      <c r="AD46" s="5"/>
      <c r="AE46" s="5"/>
    </row>
    <row r="47" spans="1:256" ht="13.5" x14ac:dyDescent="0.25">
      <c r="A47" s="2"/>
      <c r="B47" s="174" t="s">
        <v>15</v>
      </c>
      <c r="C47" s="213"/>
      <c r="D47" s="172"/>
      <c r="E47" s="172"/>
      <c r="F47" s="173"/>
      <c r="G47" s="162"/>
      <c r="H47" s="162"/>
      <c r="I47" s="162"/>
      <c r="J47" s="5"/>
      <c r="K47" s="5"/>
      <c r="L47" s="5"/>
      <c r="M47" s="5"/>
      <c r="N47" s="5"/>
      <c r="O47" s="5"/>
      <c r="P47" s="5"/>
      <c r="Q47" s="5"/>
      <c r="R47" s="5"/>
      <c r="S47" s="5"/>
      <c r="T47" s="5"/>
      <c r="U47" s="5"/>
      <c r="V47" s="5"/>
      <c r="W47" s="5"/>
      <c r="X47" s="5"/>
      <c r="Y47" s="5"/>
      <c r="Z47" s="5"/>
      <c r="AA47" s="5"/>
      <c r="AB47" s="5"/>
      <c r="AC47" s="5"/>
      <c r="AD47" s="5"/>
      <c r="AE47" s="5"/>
    </row>
    <row r="48" spans="1:256" ht="13.5" x14ac:dyDescent="0.2">
      <c r="A48" s="2"/>
      <c r="B48" s="2"/>
      <c r="C48" s="171"/>
      <c r="D48" s="172"/>
      <c r="E48" s="172"/>
      <c r="F48" s="173"/>
      <c r="G48" s="162"/>
      <c r="H48" s="162"/>
      <c r="I48" s="162"/>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row>
    <row r="49" spans="1:256" x14ac:dyDescent="0.2">
      <c r="A49" s="276"/>
      <c r="B49" s="276"/>
      <c r="C49" s="277"/>
      <c r="D49" s="277"/>
      <c r="E49" s="277"/>
      <c r="F49" s="277"/>
      <c r="G49" s="277"/>
      <c r="H49" s="277"/>
      <c r="I49" s="277"/>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row>
    <row r="50" spans="1:256" x14ac:dyDescent="0.2">
      <c r="A50" s="276"/>
      <c r="B50" s="276"/>
      <c r="C50" s="175"/>
      <c r="D50" s="175"/>
      <c r="E50" s="175"/>
      <c r="F50" s="175"/>
      <c r="G50" s="175"/>
      <c r="H50" s="175"/>
      <c r="I50" s="17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row>
    <row r="51" spans="1:256" x14ac:dyDescent="0.2">
      <c r="A51" s="276"/>
      <c r="B51" s="276"/>
      <c r="C51" s="278"/>
      <c r="D51" s="278"/>
      <c r="E51" s="278"/>
      <c r="F51" s="278"/>
      <c r="G51" s="278"/>
      <c r="H51" s="278"/>
      <c r="I51" s="278"/>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row>
    <row r="52" spans="1:256" x14ac:dyDescent="0.2">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row>
    <row r="53" spans="1:256" x14ac:dyDescent="0.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row>
    <row r="54" spans="1:256" x14ac:dyDescent="0.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row>
    <row r="55" spans="1:256" x14ac:dyDescent="0.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row>
    <row r="56" spans="1:256"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row>
    <row r="57" spans="1:256"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row>
    <row r="58" spans="1:256"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row>
    <row r="59" spans="1:256"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row>
    <row r="60" spans="1:256"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row>
    <row r="61" spans="1:256" x14ac:dyDescent="0.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row>
    <row r="62" spans="1:256"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row>
    <row r="63" spans="1:256"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row>
    <row r="64" spans="1:256"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row>
    <row r="65" spans="1:256"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row>
    <row r="66" spans="1:256"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row>
    <row r="67" spans="1:256"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row>
    <row r="68" spans="1:256"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row>
    <row r="69" spans="1:256"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row>
    <row r="70" spans="1:256"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row>
    <row r="71" spans="1:256"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row>
    <row r="72" spans="1:256"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row>
    <row r="73" spans="1:256"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row>
    <row r="74" spans="1:256"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row>
    <row r="75" spans="1:256"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row>
    <row r="76" spans="1:256"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row>
    <row r="77" spans="1:256"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row>
    <row r="78" spans="1:256"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row>
    <row r="79" spans="1:256"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row>
    <row r="80" spans="1:256"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row>
    <row r="81" spans="1:256"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row>
    <row r="82" spans="1:256"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row>
    <row r="83" spans="1:256"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row>
    <row r="84" spans="1:256"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row>
    <row r="85" spans="1:256"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row>
    <row r="86" spans="1:256"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row>
    <row r="87" spans="1:256"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row>
    <row r="88" spans="1:256"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row>
    <row r="89" spans="1:256"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row>
    <row r="90" spans="1:256"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row>
    <row r="91" spans="1:256"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row>
    <row r="92" spans="1:256"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row>
    <row r="93" spans="1:256"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row>
    <row r="94" spans="1:256"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row>
    <row r="95" spans="1:256"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row>
    <row r="96" spans="1:256"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row>
    <row r="97" spans="1:256"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row>
    <row r="98" spans="1:256"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row>
    <row r="99" spans="1:256"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row>
    <row r="100" spans="1:256"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row>
    <row r="101" spans="1:256"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row>
    <row r="102" spans="1:256"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row>
    <row r="103" spans="1:256"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row>
    <row r="104" spans="1:256"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row>
    <row r="105" spans="1:256"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row>
    <row r="106" spans="1:256"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row>
    <row r="107" spans="1:256"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row>
    <row r="108" spans="1:256"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row>
    <row r="109" spans="1:256"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row>
    <row r="110" spans="1:256"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row>
    <row r="111" spans="1:256"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row>
    <row r="112" spans="1:256"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row>
    <row r="113" spans="1:256"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row>
    <row r="114" spans="1:256"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row>
    <row r="115" spans="1:256"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row>
    <row r="116" spans="1:256"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row>
    <row r="117" spans="1:256"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row>
    <row r="118" spans="1:256"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row>
    <row r="119" spans="1:256"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row>
    <row r="120" spans="1:256"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row>
    <row r="121" spans="1:256"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row>
    <row r="122" spans="1:256"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row>
    <row r="123" spans="1:256"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row>
    <row r="124" spans="1:256"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row>
    <row r="125" spans="1:256"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row>
    <row r="126" spans="1:256"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row>
    <row r="127" spans="1:256"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row>
    <row r="128" spans="1:256"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row>
    <row r="129" spans="1:256"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row>
    <row r="130" spans="1:256"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row>
    <row r="131" spans="1:256"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row>
    <row r="132" spans="1:256"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row>
    <row r="133" spans="1:256"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row>
    <row r="134" spans="1:256"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row>
    <row r="135" spans="1:256"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row>
    <row r="136" spans="1:256"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row>
    <row r="137" spans="1:256"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row>
    <row r="138" spans="1:256"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row>
    <row r="139" spans="1:256"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row>
    <row r="140" spans="1:256"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row>
    <row r="141" spans="1:256"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row>
    <row r="142" spans="1:256"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row>
    <row r="143" spans="1:256"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row>
    <row r="144" spans="1:256"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row>
    <row r="145" spans="1:256"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row>
    <row r="146" spans="1:256"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row>
    <row r="147" spans="1:256"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row>
    <row r="148" spans="1:256"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row>
    <row r="149" spans="1:256"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row>
    <row r="150" spans="1:256"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row>
    <row r="151" spans="1:256"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row>
    <row r="152" spans="1:256"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row>
    <row r="153" spans="1:256"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row>
    <row r="154" spans="1:256"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row>
    <row r="155" spans="1:256"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row>
    <row r="156" spans="1:256"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row>
    <row r="157" spans="1:256"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row>
    <row r="158" spans="1:256"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row>
    <row r="159" spans="1:256"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row>
    <row r="160" spans="1:256"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row>
    <row r="161" spans="1:256"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row>
    <row r="162" spans="1:256"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row>
    <row r="163" spans="1:256"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row>
    <row r="164" spans="1:256"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row>
    <row r="165" spans="1:256"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row>
    <row r="166" spans="1:256"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row>
    <row r="167" spans="1:256"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row>
    <row r="168" spans="1:256"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row>
    <row r="169" spans="1:256"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row>
    <row r="170" spans="1:256"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row>
    <row r="171" spans="1:256"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row>
    <row r="172" spans="1:256"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row>
    <row r="173" spans="1:256"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row>
    <row r="174" spans="1:256"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row>
    <row r="175" spans="1:256"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row>
    <row r="176" spans="1:256"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row>
    <row r="177" spans="1:256"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row>
    <row r="178" spans="1:256"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row>
    <row r="179" spans="1:256"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row>
    <row r="180" spans="1:256"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row>
    <row r="181" spans="1:256"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row>
    <row r="182" spans="1:256"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row>
    <row r="183" spans="1:256"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row>
    <row r="184" spans="1:256"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row>
    <row r="185" spans="1:256"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row>
    <row r="186" spans="1:256"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row>
    <row r="187" spans="1:256"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row>
    <row r="188" spans="1:256"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row>
    <row r="189" spans="1:256"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row>
    <row r="190" spans="1:256"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row>
    <row r="191" spans="1:256"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row>
    <row r="192" spans="1:256"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row>
    <row r="193" spans="1:256"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row>
    <row r="194" spans="1:256"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row>
    <row r="195" spans="1:256"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row>
    <row r="196" spans="1:256"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row>
    <row r="197" spans="1:256"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row>
    <row r="198" spans="1:256"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row>
    <row r="199" spans="1:256"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row>
    <row r="200" spans="1:256"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row>
    <row r="201" spans="1:256"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row>
    <row r="202" spans="1:256"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row>
    <row r="203" spans="1:256"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row>
    <row r="204" spans="1:256"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row>
    <row r="205" spans="1:256"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row>
    <row r="206" spans="1:256"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row>
    <row r="207" spans="1:256"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row>
    <row r="208" spans="1:256"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row>
    <row r="209" spans="1:256"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row>
    <row r="210" spans="1:256"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row>
    <row r="211" spans="1:256"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row>
    <row r="212" spans="1:256"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row>
    <row r="213" spans="1:256"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row>
    <row r="214" spans="1:256"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row>
    <row r="215" spans="1:256"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row>
    <row r="216" spans="1:256"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row>
    <row r="217" spans="1:256"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row>
    <row r="218" spans="1:256"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row>
    <row r="219" spans="1:256"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row>
    <row r="220" spans="1:256"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row>
    <row r="221" spans="1:256"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row>
    <row r="222" spans="1:256"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row>
    <row r="223" spans="1:256"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row>
    <row r="224" spans="1:256"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row>
    <row r="225" spans="1:256"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row>
    <row r="226" spans="1:256"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row>
    <row r="227" spans="1:256"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row>
    <row r="228" spans="1:256"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row>
    <row r="229" spans="1:256"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row>
    <row r="230" spans="1:256"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row>
    <row r="231" spans="1:256"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row>
    <row r="232" spans="1:256"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row>
    <row r="233" spans="1:256"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row>
    <row r="234" spans="1:256"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row>
    <row r="235" spans="1:256"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row>
    <row r="236" spans="1:256"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row>
    <row r="237" spans="1:256"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row>
    <row r="238" spans="1:256"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row>
    <row r="239" spans="1:256"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row>
    <row r="240" spans="1:256"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row>
    <row r="241" spans="1:256"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row>
    <row r="242" spans="1:256"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row>
    <row r="243" spans="1:256"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row>
    <row r="244" spans="1:256"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row>
    <row r="245" spans="1:256"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row>
    <row r="246" spans="1:256"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row>
    <row r="247" spans="1:256"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row>
    <row r="248" spans="1:256"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row>
    <row r="249" spans="1:256"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row>
    <row r="250" spans="1:256"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row>
    <row r="251" spans="1:256"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row>
    <row r="252" spans="1:256"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row>
    <row r="253" spans="1:256"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row>
    <row r="254" spans="1:256"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row>
    <row r="255" spans="1:256"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row>
    <row r="256" spans="1:256"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row>
    <row r="257" spans="1:256"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row>
    <row r="258" spans="1:256"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row>
    <row r="259" spans="1:256"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row>
    <row r="260" spans="1:256"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row>
    <row r="261" spans="1:256"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row>
    <row r="262" spans="1:256"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row>
    <row r="263" spans="1:256"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row>
    <row r="264" spans="1:256"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row>
  </sheetData>
  <mergeCells count="43">
    <mergeCell ref="C31:D31"/>
    <mergeCell ref="C32:D32"/>
    <mergeCell ref="C33:D33"/>
    <mergeCell ref="C21:D21"/>
    <mergeCell ref="C22:D22"/>
    <mergeCell ref="C23:D23"/>
    <mergeCell ref="C24:D24"/>
    <mergeCell ref="C25:D25"/>
    <mergeCell ref="C27:D27"/>
    <mergeCell ref="C28:D28"/>
    <mergeCell ref="C29:D29"/>
    <mergeCell ref="A3:I3"/>
    <mergeCell ref="A2:I2"/>
    <mergeCell ref="A5:I5"/>
    <mergeCell ref="G13:H13"/>
    <mergeCell ref="A15:A16"/>
    <mergeCell ref="B15:B16"/>
    <mergeCell ref="C15:D16"/>
    <mergeCell ref="E15:E16"/>
    <mergeCell ref="F15:H15"/>
    <mergeCell ref="A7:I7"/>
    <mergeCell ref="C44:I44"/>
    <mergeCell ref="I15:I16"/>
    <mergeCell ref="C17:D17"/>
    <mergeCell ref="C18:D18"/>
    <mergeCell ref="A34:D34"/>
    <mergeCell ref="A35:C35"/>
    <mergeCell ref="A36:C36"/>
    <mergeCell ref="C19:D19"/>
    <mergeCell ref="C20:D20"/>
    <mergeCell ref="A37:C37"/>
    <mergeCell ref="A38:C38"/>
    <mergeCell ref="A39:D39"/>
    <mergeCell ref="C41:I41"/>
    <mergeCell ref="C42:I42"/>
    <mergeCell ref="C26:D26"/>
    <mergeCell ref="C30:D30"/>
    <mergeCell ref="C45:I45"/>
    <mergeCell ref="A49:B49"/>
    <mergeCell ref="C49:I49"/>
    <mergeCell ref="A50:B50"/>
    <mergeCell ref="A51:B51"/>
    <mergeCell ref="C51:I51"/>
  </mergeCells>
  <pageMargins left="0.70866141732283472" right="0.70866141732283472" top="0.74803149606299213" bottom="0.74803149606299213" header="0.31496062992125984" footer="0.31496062992125984"/>
  <pageSetup paperSize="9" fitToHeight="0" orientation="landscape" r:id="rId1"/>
  <headerFooter>
    <oddFooter>&amp;C&amp;"time,Italic"&amp;10&amp;P / &amp;N</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87"/>
  <sheetViews>
    <sheetView view="pageBreakPreview" topLeftCell="A34" zoomScale="90" zoomScaleNormal="100" zoomScaleSheetLayoutView="90" workbookViewId="0">
      <selection activeCell="G36" sqref="G36"/>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1132</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1133</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Kopsav.2!A6</f>
        <v>Objekta nosaukums: „Tramvaju līnijas pieguļošās teritorijas kompleksa rekonstrukcija Liepājā." 2.kārta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1134</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Q68</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25.5" x14ac:dyDescent="0.2">
      <c r="A17" s="208" t="s">
        <v>49</v>
      </c>
      <c r="B17" s="202" t="s">
        <v>143</v>
      </c>
      <c r="C17" s="222" t="s">
        <v>144</v>
      </c>
      <c r="D17" s="220" t="s">
        <v>145</v>
      </c>
      <c r="E17" s="202"/>
      <c r="F17" s="210"/>
      <c r="G17" s="203"/>
      <c r="H17" s="203"/>
      <c r="I17" s="203"/>
      <c r="J17" s="203"/>
      <c r="K17" s="203"/>
      <c r="L17" s="203"/>
      <c r="M17" s="203"/>
      <c r="N17" s="203"/>
      <c r="O17" s="203"/>
      <c r="P17" s="203"/>
      <c r="Q17" s="203"/>
    </row>
    <row r="18" spans="1:17" x14ac:dyDescent="0.2">
      <c r="A18" s="105" t="s">
        <v>146</v>
      </c>
      <c r="B18" s="106"/>
      <c r="C18" s="217" t="s">
        <v>147</v>
      </c>
      <c r="D18" s="217"/>
      <c r="E18" s="106" t="s">
        <v>126</v>
      </c>
      <c r="F18" s="218">
        <v>8</v>
      </c>
      <c r="G18" s="37"/>
      <c r="H18" s="37"/>
      <c r="I18" s="38">
        <f t="shared" ref="I18:I65" si="0">ROUND(G18*H18,2)</f>
        <v>0</v>
      </c>
      <c r="J18" s="37"/>
      <c r="K18" s="37"/>
      <c r="L18" s="38">
        <f t="shared" ref="L18:L65" si="1">I18+J18+K18</f>
        <v>0</v>
      </c>
      <c r="M18" s="38">
        <f t="shared" ref="M18:M65" si="2">ROUND(F18*G18,2)</f>
        <v>0</v>
      </c>
      <c r="N18" s="38">
        <f t="shared" ref="N18:N65" si="3">ROUND(F18*I18,2)</f>
        <v>0</v>
      </c>
      <c r="O18" s="38">
        <f t="shared" ref="O18:O65" si="4">ROUND(F18*J18,2)</f>
        <v>0</v>
      </c>
      <c r="P18" s="38">
        <f t="shared" ref="P18:P65" si="5">ROUND(F18*K18,2)</f>
        <v>0</v>
      </c>
      <c r="Q18" s="38">
        <f t="shared" ref="Q18:Q65" si="6">N18+O18+P18</f>
        <v>0</v>
      </c>
    </row>
    <row r="19" spans="1:17" x14ac:dyDescent="0.2">
      <c r="A19" s="105" t="s">
        <v>148</v>
      </c>
      <c r="B19" s="106"/>
      <c r="C19" s="217" t="s">
        <v>149</v>
      </c>
      <c r="D19" s="217"/>
      <c r="E19" s="106" t="s">
        <v>126</v>
      </c>
      <c r="F19" s="218">
        <v>16</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17" x14ac:dyDescent="0.2">
      <c r="A20" s="105" t="s">
        <v>150</v>
      </c>
      <c r="B20" s="106"/>
      <c r="C20" s="217" t="s">
        <v>151</v>
      </c>
      <c r="D20" s="217"/>
      <c r="E20" s="106" t="s">
        <v>126</v>
      </c>
      <c r="F20" s="218">
        <v>48</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17" x14ac:dyDescent="0.2">
      <c r="A21" s="105" t="s">
        <v>152</v>
      </c>
      <c r="B21" s="106"/>
      <c r="C21" s="217" t="s">
        <v>153</v>
      </c>
      <c r="D21" s="217"/>
      <c r="E21" s="106" t="s">
        <v>126</v>
      </c>
      <c r="F21" s="218">
        <v>16</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x14ac:dyDescent="0.2">
      <c r="A22" s="105" t="s">
        <v>154</v>
      </c>
      <c r="B22" s="106"/>
      <c r="C22" s="217" t="s">
        <v>155</v>
      </c>
      <c r="D22" s="217"/>
      <c r="E22" s="106" t="s">
        <v>126</v>
      </c>
      <c r="F22" s="218">
        <v>8</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x14ac:dyDescent="0.2">
      <c r="A23" s="105" t="s">
        <v>156</v>
      </c>
      <c r="B23" s="106"/>
      <c r="C23" s="217" t="s">
        <v>157</v>
      </c>
      <c r="D23" s="217"/>
      <c r="E23" s="106" t="s">
        <v>132</v>
      </c>
      <c r="F23" s="218">
        <v>1</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x14ac:dyDescent="0.2">
      <c r="A24" s="105" t="s">
        <v>158</v>
      </c>
      <c r="B24" s="106"/>
      <c r="C24" s="217" t="s">
        <v>1135</v>
      </c>
      <c r="D24" s="217"/>
      <c r="E24" s="106" t="s">
        <v>126</v>
      </c>
      <c r="F24" s="218">
        <v>8</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x14ac:dyDescent="0.2">
      <c r="A25" s="105" t="s">
        <v>160</v>
      </c>
      <c r="B25" s="106"/>
      <c r="C25" s="217" t="s">
        <v>159</v>
      </c>
      <c r="D25" s="217"/>
      <c r="E25" s="106" t="s">
        <v>126</v>
      </c>
      <c r="F25" s="218">
        <v>16</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x14ac:dyDescent="0.2">
      <c r="A26" s="105" t="s">
        <v>162</v>
      </c>
      <c r="B26" s="106"/>
      <c r="C26" s="217" t="s">
        <v>161</v>
      </c>
      <c r="D26" s="217"/>
      <c r="E26" s="106" t="s">
        <v>132</v>
      </c>
      <c r="F26" s="218">
        <v>16</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x14ac:dyDescent="0.2">
      <c r="A27" s="105" t="s">
        <v>164</v>
      </c>
      <c r="B27" s="106"/>
      <c r="C27" s="217" t="s">
        <v>163</v>
      </c>
      <c r="D27" s="217"/>
      <c r="E27" s="106" t="s">
        <v>70</v>
      </c>
      <c r="F27" s="218">
        <v>410</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ht="25.5" x14ac:dyDescent="0.2">
      <c r="A28" s="105" t="s">
        <v>166</v>
      </c>
      <c r="B28" s="106"/>
      <c r="C28" s="217" t="s">
        <v>167</v>
      </c>
      <c r="D28" s="217"/>
      <c r="E28" s="106" t="s">
        <v>132</v>
      </c>
      <c r="F28" s="218">
        <v>2</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x14ac:dyDescent="0.2">
      <c r="A29" s="105" t="s">
        <v>168</v>
      </c>
      <c r="B29" s="106"/>
      <c r="C29" s="217" t="s">
        <v>169</v>
      </c>
      <c r="D29" s="217"/>
      <c r="E29" s="106" t="s">
        <v>126</v>
      </c>
      <c r="F29" s="218">
        <v>18</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x14ac:dyDescent="0.2">
      <c r="A30" s="105" t="s">
        <v>170</v>
      </c>
      <c r="B30" s="106"/>
      <c r="C30" s="111" t="s">
        <v>171</v>
      </c>
      <c r="D30" s="111"/>
      <c r="E30" s="106" t="s">
        <v>133</v>
      </c>
      <c r="F30" s="106">
        <v>1</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x14ac:dyDescent="0.2">
      <c r="A31" s="208" t="s">
        <v>50</v>
      </c>
      <c r="B31" s="202"/>
      <c r="C31" s="222" t="s">
        <v>172</v>
      </c>
      <c r="D31" s="220"/>
      <c r="E31" s="202"/>
      <c r="F31" s="221"/>
      <c r="G31" s="203"/>
      <c r="H31" s="203"/>
      <c r="I31" s="203"/>
      <c r="J31" s="203"/>
      <c r="K31" s="203"/>
      <c r="L31" s="203"/>
      <c r="M31" s="203"/>
      <c r="N31" s="203"/>
      <c r="O31" s="203"/>
      <c r="P31" s="203"/>
      <c r="Q31" s="203"/>
    </row>
    <row r="32" spans="1:17" x14ac:dyDescent="0.2">
      <c r="A32" s="105" t="s">
        <v>173</v>
      </c>
      <c r="B32" s="106"/>
      <c r="C32" s="217" t="s">
        <v>174</v>
      </c>
      <c r="D32" s="217"/>
      <c r="E32" s="106" t="s">
        <v>126</v>
      </c>
      <c r="F32" s="218">
        <v>8</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17" x14ac:dyDescent="0.2">
      <c r="A33" s="237" t="s">
        <v>175</v>
      </c>
      <c r="B33" s="106"/>
      <c r="C33" s="217" t="s">
        <v>1538</v>
      </c>
      <c r="D33" s="217"/>
      <c r="E33" s="106" t="s">
        <v>126</v>
      </c>
      <c r="F33" s="218">
        <v>8</v>
      </c>
      <c r="G33" s="37"/>
      <c r="H33" s="37"/>
      <c r="I33" s="38">
        <f t="shared" si="0"/>
        <v>0</v>
      </c>
      <c r="J33" s="37"/>
      <c r="K33" s="37"/>
      <c r="L33" s="38">
        <f t="shared" si="1"/>
        <v>0</v>
      </c>
      <c r="M33" s="38">
        <f t="shared" si="2"/>
        <v>0</v>
      </c>
      <c r="N33" s="38">
        <f t="shared" si="3"/>
        <v>0</v>
      </c>
      <c r="O33" s="38">
        <f t="shared" si="4"/>
        <v>0</v>
      </c>
      <c r="P33" s="38">
        <f t="shared" si="5"/>
        <v>0</v>
      </c>
      <c r="Q33" s="38">
        <f t="shared" si="6"/>
        <v>0</v>
      </c>
    </row>
    <row r="34" spans="1:17" x14ac:dyDescent="0.2">
      <c r="A34" s="105" t="s">
        <v>176</v>
      </c>
      <c r="B34" s="106"/>
      <c r="C34" s="217" t="s">
        <v>177</v>
      </c>
      <c r="D34" s="217"/>
      <c r="E34" s="106" t="s">
        <v>126</v>
      </c>
      <c r="F34" s="218">
        <v>8</v>
      </c>
      <c r="G34" s="37"/>
      <c r="H34" s="37"/>
      <c r="I34" s="38">
        <f t="shared" si="0"/>
        <v>0</v>
      </c>
      <c r="J34" s="37"/>
      <c r="K34" s="37"/>
      <c r="L34" s="38">
        <f t="shared" si="1"/>
        <v>0</v>
      </c>
      <c r="M34" s="38">
        <f t="shared" si="2"/>
        <v>0</v>
      </c>
      <c r="N34" s="38">
        <f t="shared" si="3"/>
        <v>0</v>
      </c>
      <c r="O34" s="38">
        <f t="shared" si="4"/>
        <v>0</v>
      </c>
      <c r="P34" s="38">
        <f t="shared" si="5"/>
        <v>0</v>
      </c>
      <c r="Q34" s="38">
        <f t="shared" si="6"/>
        <v>0</v>
      </c>
    </row>
    <row r="35" spans="1:17" x14ac:dyDescent="0.2">
      <c r="A35" s="105" t="s">
        <v>178</v>
      </c>
      <c r="B35" s="106"/>
      <c r="C35" s="111" t="s">
        <v>179</v>
      </c>
      <c r="D35" s="111"/>
      <c r="E35" s="106" t="s">
        <v>126</v>
      </c>
      <c r="F35" s="218">
        <v>40</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17" x14ac:dyDescent="0.2">
      <c r="A36" s="105" t="s">
        <v>180</v>
      </c>
      <c r="B36" s="106"/>
      <c r="C36" s="111" t="s">
        <v>181</v>
      </c>
      <c r="D36" s="111"/>
      <c r="E36" s="106" t="s">
        <v>126</v>
      </c>
      <c r="F36" s="218">
        <v>16</v>
      </c>
      <c r="G36" s="37"/>
      <c r="H36" s="37"/>
      <c r="I36" s="38">
        <f t="shared" si="0"/>
        <v>0</v>
      </c>
      <c r="J36" s="37"/>
      <c r="K36" s="37"/>
      <c r="L36" s="38">
        <f t="shared" si="1"/>
        <v>0</v>
      </c>
      <c r="M36" s="38">
        <f t="shared" si="2"/>
        <v>0</v>
      </c>
      <c r="N36" s="38">
        <f t="shared" si="3"/>
        <v>0</v>
      </c>
      <c r="O36" s="38">
        <f t="shared" si="4"/>
        <v>0</v>
      </c>
      <c r="P36" s="38">
        <f t="shared" si="5"/>
        <v>0</v>
      </c>
      <c r="Q36" s="38">
        <f t="shared" si="6"/>
        <v>0</v>
      </c>
    </row>
    <row r="37" spans="1:17" ht="25.5" x14ac:dyDescent="0.2">
      <c r="A37" s="105" t="s">
        <v>182</v>
      </c>
      <c r="B37" s="106"/>
      <c r="C37" s="217" t="s">
        <v>183</v>
      </c>
      <c r="D37" s="217"/>
      <c r="E37" s="106" t="s">
        <v>70</v>
      </c>
      <c r="F37" s="218">
        <v>360</v>
      </c>
      <c r="G37" s="37"/>
      <c r="H37" s="37"/>
      <c r="I37" s="38">
        <f t="shared" si="0"/>
        <v>0</v>
      </c>
      <c r="J37" s="37"/>
      <c r="K37" s="37"/>
      <c r="L37" s="38">
        <f t="shared" si="1"/>
        <v>0</v>
      </c>
      <c r="M37" s="38">
        <f t="shared" si="2"/>
        <v>0</v>
      </c>
      <c r="N37" s="38">
        <f t="shared" si="3"/>
        <v>0</v>
      </c>
      <c r="O37" s="38">
        <f t="shared" si="4"/>
        <v>0</v>
      </c>
      <c r="P37" s="38">
        <f t="shared" si="5"/>
        <v>0</v>
      </c>
      <c r="Q37" s="38">
        <f t="shared" si="6"/>
        <v>0</v>
      </c>
    </row>
    <row r="38" spans="1:17" ht="25.5" x14ac:dyDescent="0.2">
      <c r="A38" s="105" t="s">
        <v>184</v>
      </c>
      <c r="B38" s="106"/>
      <c r="C38" s="217" t="s">
        <v>185</v>
      </c>
      <c r="D38" s="217"/>
      <c r="E38" s="106" t="s">
        <v>70</v>
      </c>
      <c r="F38" s="218">
        <v>409.6</v>
      </c>
      <c r="G38" s="37"/>
      <c r="H38" s="37"/>
      <c r="I38" s="38">
        <f t="shared" si="0"/>
        <v>0</v>
      </c>
      <c r="J38" s="37"/>
      <c r="K38" s="37"/>
      <c r="L38" s="38">
        <f t="shared" si="1"/>
        <v>0</v>
      </c>
      <c r="M38" s="38">
        <f t="shared" si="2"/>
        <v>0</v>
      </c>
      <c r="N38" s="38">
        <f t="shared" si="3"/>
        <v>0</v>
      </c>
      <c r="O38" s="38">
        <f t="shared" si="4"/>
        <v>0</v>
      </c>
      <c r="P38" s="38">
        <f t="shared" si="5"/>
        <v>0</v>
      </c>
      <c r="Q38" s="38">
        <f t="shared" si="6"/>
        <v>0</v>
      </c>
    </row>
    <row r="39" spans="1:17" x14ac:dyDescent="0.2">
      <c r="A39" s="105" t="s">
        <v>186</v>
      </c>
      <c r="B39" s="106"/>
      <c r="C39" s="217" t="s">
        <v>187</v>
      </c>
      <c r="D39" s="217"/>
      <c r="E39" s="106" t="s">
        <v>70</v>
      </c>
      <c r="F39" s="218">
        <v>11.2</v>
      </c>
      <c r="G39" s="37"/>
      <c r="H39" s="37"/>
      <c r="I39" s="38">
        <f t="shared" si="0"/>
        <v>0</v>
      </c>
      <c r="J39" s="37"/>
      <c r="K39" s="37"/>
      <c r="L39" s="38">
        <f t="shared" si="1"/>
        <v>0</v>
      </c>
      <c r="M39" s="38">
        <f t="shared" si="2"/>
        <v>0</v>
      </c>
      <c r="N39" s="38">
        <f t="shared" si="3"/>
        <v>0</v>
      </c>
      <c r="O39" s="38">
        <f t="shared" si="4"/>
        <v>0</v>
      </c>
      <c r="P39" s="38">
        <f t="shared" si="5"/>
        <v>0</v>
      </c>
      <c r="Q39" s="38">
        <f t="shared" si="6"/>
        <v>0</v>
      </c>
    </row>
    <row r="40" spans="1:17" x14ac:dyDescent="0.2">
      <c r="A40" s="105" t="s">
        <v>188</v>
      </c>
      <c r="B40" s="106"/>
      <c r="C40" s="217" t="s">
        <v>189</v>
      </c>
      <c r="D40" s="217"/>
      <c r="E40" s="106" t="s">
        <v>126</v>
      </c>
      <c r="F40" s="218">
        <v>16</v>
      </c>
      <c r="G40" s="37"/>
      <c r="H40" s="37"/>
      <c r="I40" s="38">
        <f t="shared" si="0"/>
        <v>0</v>
      </c>
      <c r="J40" s="37"/>
      <c r="K40" s="37"/>
      <c r="L40" s="38">
        <f t="shared" si="1"/>
        <v>0</v>
      </c>
      <c r="M40" s="38">
        <f t="shared" si="2"/>
        <v>0</v>
      </c>
      <c r="N40" s="38">
        <f t="shared" si="3"/>
        <v>0</v>
      </c>
      <c r="O40" s="38">
        <f t="shared" si="4"/>
        <v>0</v>
      </c>
      <c r="P40" s="38">
        <f t="shared" si="5"/>
        <v>0</v>
      </c>
      <c r="Q40" s="38">
        <f t="shared" si="6"/>
        <v>0</v>
      </c>
    </row>
    <row r="41" spans="1:17" ht="25.5" x14ac:dyDescent="0.2">
      <c r="A41" s="105" t="s">
        <v>190</v>
      </c>
      <c r="B41" s="106"/>
      <c r="C41" s="217" t="s">
        <v>191</v>
      </c>
      <c r="D41" s="217"/>
      <c r="E41" s="106" t="s">
        <v>126</v>
      </c>
      <c r="F41" s="218">
        <v>24</v>
      </c>
      <c r="G41" s="37"/>
      <c r="H41" s="37"/>
      <c r="I41" s="38">
        <f t="shared" si="0"/>
        <v>0</v>
      </c>
      <c r="J41" s="37"/>
      <c r="K41" s="37"/>
      <c r="L41" s="38">
        <f t="shared" si="1"/>
        <v>0</v>
      </c>
      <c r="M41" s="38">
        <f t="shared" si="2"/>
        <v>0</v>
      </c>
      <c r="N41" s="38">
        <f t="shared" si="3"/>
        <v>0</v>
      </c>
      <c r="O41" s="38">
        <f t="shared" si="4"/>
        <v>0</v>
      </c>
      <c r="P41" s="38">
        <f t="shared" si="5"/>
        <v>0</v>
      </c>
      <c r="Q41" s="38">
        <f t="shared" si="6"/>
        <v>0</v>
      </c>
    </row>
    <row r="42" spans="1:17" ht="25.5" x14ac:dyDescent="0.2">
      <c r="A42" s="105" t="s">
        <v>192</v>
      </c>
      <c r="B42" s="106"/>
      <c r="C42" s="217" t="s">
        <v>193</v>
      </c>
      <c r="D42" s="217"/>
      <c r="E42" s="106" t="s">
        <v>126</v>
      </c>
      <c r="F42" s="218">
        <v>64</v>
      </c>
      <c r="G42" s="37"/>
      <c r="H42" s="37"/>
      <c r="I42" s="38">
        <f t="shared" si="0"/>
        <v>0</v>
      </c>
      <c r="J42" s="37"/>
      <c r="K42" s="37"/>
      <c r="L42" s="38">
        <f t="shared" si="1"/>
        <v>0</v>
      </c>
      <c r="M42" s="38">
        <f t="shared" si="2"/>
        <v>0</v>
      </c>
      <c r="N42" s="38">
        <f t="shared" si="3"/>
        <v>0</v>
      </c>
      <c r="O42" s="38">
        <f t="shared" si="4"/>
        <v>0</v>
      </c>
      <c r="P42" s="38">
        <f t="shared" si="5"/>
        <v>0</v>
      </c>
      <c r="Q42" s="38">
        <f t="shared" si="6"/>
        <v>0</v>
      </c>
    </row>
    <row r="43" spans="1:17" x14ac:dyDescent="0.2">
      <c r="A43" s="105" t="s">
        <v>194</v>
      </c>
      <c r="B43" s="106"/>
      <c r="C43" s="217" t="s">
        <v>195</v>
      </c>
      <c r="D43" s="217"/>
      <c r="E43" s="106" t="s">
        <v>126</v>
      </c>
      <c r="F43" s="218">
        <v>32</v>
      </c>
      <c r="G43" s="37"/>
      <c r="H43" s="37"/>
      <c r="I43" s="38">
        <f t="shared" si="0"/>
        <v>0</v>
      </c>
      <c r="J43" s="37"/>
      <c r="K43" s="37"/>
      <c r="L43" s="38">
        <f t="shared" si="1"/>
        <v>0</v>
      </c>
      <c r="M43" s="38">
        <f t="shared" si="2"/>
        <v>0</v>
      </c>
      <c r="N43" s="38">
        <f t="shared" si="3"/>
        <v>0</v>
      </c>
      <c r="O43" s="38">
        <f t="shared" si="4"/>
        <v>0</v>
      </c>
      <c r="P43" s="38">
        <f t="shared" si="5"/>
        <v>0</v>
      </c>
      <c r="Q43" s="38">
        <f t="shared" si="6"/>
        <v>0</v>
      </c>
    </row>
    <row r="44" spans="1:17" x14ac:dyDescent="0.2">
      <c r="A44" s="105" t="s">
        <v>196</v>
      </c>
      <c r="B44" s="106"/>
      <c r="C44" s="217" t="s">
        <v>197</v>
      </c>
      <c r="D44" s="217"/>
      <c r="E44" s="106" t="s">
        <v>126</v>
      </c>
      <c r="F44" s="218">
        <v>56</v>
      </c>
      <c r="G44" s="37"/>
      <c r="H44" s="37"/>
      <c r="I44" s="38">
        <f t="shared" si="0"/>
        <v>0</v>
      </c>
      <c r="J44" s="37"/>
      <c r="K44" s="37"/>
      <c r="L44" s="38">
        <f t="shared" si="1"/>
        <v>0</v>
      </c>
      <c r="M44" s="38">
        <f t="shared" si="2"/>
        <v>0</v>
      </c>
      <c r="N44" s="38">
        <f t="shared" si="3"/>
        <v>0</v>
      </c>
      <c r="O44" s="38">
        <f t="shared" si="4"/>
        <v>0</v>
      </c>
      <c r="P44" s="38">
        <f t="shared" si="5"/>
        <v>0</v>
      </c>
      <c r="Q44" s="38">
        <f t="shared" si="6"/>
        <v>0</v>
      </c>
    </row>
    <row r="45" spans="1:17" x14ac:dyDescent="0.2">
      <c r="A45" s="105" t="s">
        <v>198</v>
      </c>
      <c r="B45" s="106"/>
      <c r="C45" s="217" t="s">
        <v>199</v>
      </c>
      <c r="D45" s="217"/>
      <c r="E45" s="106" t="s">
        <v>126</v>
      </c>
      <c r="F45" s="218">
        <v>56</v>
      </c>
      <c r="G45" s="37"/>
      <c r="H45" s="37"/>
      <c r="I45" s="38">
        <f t="shared" si="0"/>
        <v>0</v>
      </c>
      <c r="J45" s="37"/>
      <c r="K45" s="37"/>
      <c r="L45" s="38">
        <f t="shared" si="1"/>
        <v>0</v>
      </c>
      <c r="M45" s="38">
        <f t="shared" si="2"/>
        <v>0</v>
      </c>
      <c r="N45" s="38">
        <f t="shared" si="3"/>
        <v>0</v>
      </c>
      <c r="O45" s="38">
        <f t="shared" si="4"/>
        <v>0</v>
      </c>
      <c r="P45" s="38">
        <f t="shared" si="5"/>
        <v>0</v>
      </c>
      <c r="Q45" s="38">
        <f t="shared" si="6"/>
        <v>0</v>
      </c>
    </row>
    <row r="46" spans="1:17" ht="25.5" x14ac:dyDescent="0.2">
      <c r="A46" s="105" t="s">
        <v>200</v>
      </c>
      <c r="B46" s="106"/>
      <c r="C46" s="217" t="s">
        <v>201</v>
      </c>
      <c r="D46" s="217"/>
      <c r="E46" s="106" t="s">
        <v>126</v>
      </c>
      <c r="F46" s="218">
        <v>48</v>
      </c>
      <c r="G46" s="37"/>
      <c r="H46" s="37"/>
      <c r="I46" s="38">
        <f t="shared" si="0"/>
        <v>0</v>
      </c>
      <c r="J46" s="37"/>
      <c r="K46" s="37"/>
      <c r="L46" s="38">
        <f t="shared" si="1"/>
        <v>0</v>
      </c>
      <c r="M46" s="38">
        <f t="shared" si="2"/>
        <v>0</v>
      </c>
      <c r="N46" s="38">
        <f t="shared" si="3"/>
        <v>0</v>
      </c>
      <c r="O46" s="38">
        <f t="shared" si="4"/>
        <v>0</v>
      </c>
      <c r="P46" s="38">
        <f t="shared" si="5"/>
        <v>0</v>
      </c>
      <c r="Q46" s="38">
        <f t="shared" si="6"/>
        <v>0</v>
      </c>
    </row>
    <row r="47" spans="1:17" ht="25.5" x14ac:dyDescent="0.2">
      <c r="A47" s="105" t="s">
        <v>202</v>
      </c>
      <c r="B47" s="106"/>
      <c r="C47" s="217" t="s">
        <v>203</v>
      </c>
      <c r="D47" s="217"/>
      <c r="E47" s="106" t="s">
        <v>126</v>
      </c>
      <c r="F47" s="218">
        <v>16</v>
      </c>
      <c r="G47" s="37"/>
      <c r="H47" s="37"/>
      <c r="I47" s="38">
        <f t="shared" si="0"/>
        <v>0</v>
      </c>
      <c r="J47" s="37"/>
      <c r="K47" s="37"/>
      <c r="L47" s="38">
        <f t="shared" si="1"/>
        <v>0</v>
      </c>
      <c r="M47" s="38">
        <f t="shared" si="2"/>
        <v>0</v>
      </c>
      <c r="N47" s="38">
        <f t="shared" si="3"/>
        <v>0</v>
      </c>
      <c r="O47" s="38">
        <f t="shared" si="4"/>
        <v>0</v>
      </c>
      <c r="P47" s="38">
        <f t="shared" si="5"/>
        <v>0</v>
      </c>
      <c r="Q47" s="38">
        <f t="shared" si="6"/>
        <v>0</v>
      </c>
    </row>
    <row r="48" spans="1:17" x14ac:dyDescent="0.2">
      <c r="A48" s="105" t="s">
        <v>204</v>
      </c>
      <c r="B48" s="106"/>
      <c r="C48" s="217" t="s">
        <v>205</v>
      </c>
      <c r="D48" s="217"/>
      <c r="E48" s="106" t="s">
        <v>126</v>
      </c>
      <c r="F48" s="218">
        <v>16</v>
      </c>
      <c r="G48" s="37"/>
      <c r="H48" s="37"/>
      <c r="I48" s="38">
        <f t="shared" si="0"/>
        <v>0</v>
      </c>
      <c r="J48" s="37"/>
      <c r="K48" s="37"/>
      <c r="L48" s="38">
        <f t="shared" si="1"/>
        <v>0</v>
      </c>
      <c r="M48" s="38">
        <f t="shared" si="2"/>
        <v>0</v>
      </c>
      <c r="N48" s="38">
        <f t="shared" si="3"/>
        <v>0</v>
      </c>
      <c r="O48" s="38">
        <f t="shared" si="4"/>
        <v>0</v>
      </c>
      <c r="P48" s="38">
        <f t="shared" si="5"/>
        <v>0</v>
      </c>
      <c r="Q48" s="38">
        <f t="shared" si="6"/>
        <v>0</v>
      </c>
    </row>
    <row r="49" spans="1:17" ht="25.5" x14ac:dyDescent="0.2">
      <c r="A49" s="105" t="s">
        <v>206</v>
      </c>
      <c r="B49" s="106"/>
      <c r="C49" s="217" t="s">
        <v>207</v>
      </c>
      <c r="D49" s="217"/>
      <c r="E49" s="106" t="s">
        <v>126</v>
      </c>
      <c r="F49" s="218">
        <v>16</v>
      </c>
      <c r="G49" s="37"/>
      <c r="H49" s="37"/>
      <c r="I49" s="38">
        <f t="shared" si="0"/>
        <v>0</v>
      </c>
      <c r="J49" s="37"/>
      <c r="K49" s="37"/>
      <c r="L49" s="38">
        <f t="shared" si="1"/>
        <v>0</v>
      </c>
      <c r="M49" s="38">
        <f t="shared" si="2"/>
        <v>0</v>
      </c>
      <c r="N49" s="38">
        <f t="shared" si="3"/>
        <v>0</v>
      </c>
      <c r="O49" s="38">
        <f t="shared" si="4"/>
        <v>0</v>
      </c>
      <c r="P49" s="38">
        <f t="shared" si="5"/>
        <v>0</v>
      </c>
      <c r="Q49" s="38">
        <f t="shared" si="6"/>
        <v>0</v>
      </c>
    </row>
    <row r="50" spans="1:17" ht="25.5" x14ac:dyDescent="0.2">
      <c r="A50" s="105" t="s">
        <v>208</v>
      </c>
      <c r="B50" s="106"/>
      <c r="C50" s="217" t="s">
        <v>211</v>
      </c>
      <c r="D50" s="217"/>
      <c r="E50" s="106" t="s">
        <v>126</v>
      </c>
      <c r="F50" s="218">
        <v>16</v>
      </c>
      <c r="G50" s="37"/>
      <c r="H50" s="37"/>
      <c r="I50" s="38">
        <f t="shared" si="0"/>
        <v>0</v>
      </c>
      <c r="J50" s="37"/>
      <c r="K50" s="37"/>
      <c r="L50" s="38">
        <f t="shared" si="1"/>
        <v>0</v>
      </c>
      <c r="M50" s="38">
        <f t="shared" si="2"/>
        <v>0</v>
      </c>
      <c r="N50" s="38">
        <f t="shared" si="3"/>
        <v>0</v>
      </c>
      <c r="O50" s="38">
        <f t="shared" si="4"/>
        <v>0</v>
      </c>
      <c r="P50" s="38">
        <f t="shared" si="5"/>
        <v>0</v>
      </c>
      <c r="Q50" s="38">
        <f t="shared" si="6"/>
        <v>0</v>
      </c>
    </row>
    <row r="51" spans="1:17" x14ac:dyDescent="0.2">
      <c r="A51" s="105" t="s">
        <v>210</v>
      </c>
      <c r="B51" s="106"/>
      <c r="C51" s="217" t="s">
        <v>213</v>
      </c>
      <c r="D51" s="217"/>
      <c r="E51" s="106" t="s">
        <v>126</v>
      </c>
      <c r="F51" s="218">
        <v>32</v>
      </c>
      <c r="G51" s="37"/>
      <c r="H51" s="37"/>
      <c r="I51" s="38">
        <f t="shared" si="0"/>
        <v>0</v>
      </c>
      <c r="J51" s="37"/>
      <c r="K51" s="37"/>
      <c r="L51" s="38">
        <f t="shared" si="1"/>
        <v>0</v>
      </c>
      <c r="M51" s="38">
        <f t="shared" si="2"/>
        <v>0</v>
      </c>
      <c r="N51" s="38">
        <f t="shared" si="3"/>
        <v>0</v>
      </c>
      <c r="O51" s="38">
        <f t="shared" si="4"/>
        <v>0</v>
      </c>
      <c r="P51" s="38">
        <f t="shared" si="5"/>
        <v>0</v>
      </c>
      <c r="Q51" s="38">
        <f t="shared" si="6"/>
        <v>0</v>
      </c>
    </row>
    <row r="52" spans="1:17" x14ac:dyDescent="0.2">
      <c r="A52" s="105" t="s">
        <v>212</v>
      </c>
      <c r="B52" s="106"/>
      <c r="C52" s="217" t="s">
        <v>217</v>
      </c>
      <c r="D52" s="217"/>
      <c r="E52" s="106" t="s">
        <v>106</v>
      </c>
      <c r="F52" s="218">
        <v>513</v>
      </c>
      <c r="G52" s="37"/>
      <c r="H52" s="37"/>
      <c r="I52" s="38">
        <f t="shared" si="0"/>
        <v>0</v>
      </c>
      <c r="J52" s="37"/>
      <c r="K52" s="37"/>
      <c r="L52" s="38">
        <f t="shared" si="1"/>
        <v>0</v>
      </c>
      <c r="M52" s="38">
        <f t="shared" si="2"/>
        <v>0</v>
      </c>
      <c r="N52" s="38">
        <f t="shared" si="3"/>
        <v>0</v>
      </c>
      <c r="O52" s="38">
        <f t="shared" si="4"/>
        <v>0</v>
      </c>
      <c r="P52" s="38">
        <f t="shared" si="5"/>
        <v>0</v>
      </c>
      <c r="Q52" s="38">
        <f t="shared" si="6"/>
        <v>0</v>
      </c>
    </row>
    <row r="53" spans="1:17" ht="25.5" x14ac:dyDescent="0.2">
      <c r="A53" s="105" t="s">
        <v>214</v>
      </c>
      <c r="B53" s="106"/>
      <c r="C53" s="217" t="s">
        <v>219</v>
      </c>
      <c r="D53" s="217"/>
      <c r="E53" s="106" t="s">
        <v>126</v>
      </c>
      <c r="F53" s="218">
        <v>6.0250000000000004</v>
      </c>
      <c r="G53" s="37"/>
      <c r="H53" s="37"/>
      <c r="I53" s="38">
        <f t="shared" si="0"/>
        <v>0</v>
      </c>
      <c r="J53" s="37"/>
      <c r="K53" s="37"/>
      <c r="L53" s="38">
        <f t="shared" si="1"/>
        <v>0</v>
      </c>
      <c r="M53" s="38">
        <f t="shared" si="2"/>
        <v>0</v>
      </c>
      <c r="N53" s="38">
        <f t="shared" si="3"/>
        <v>0</v>
      </c>
      <c r="O53" s="38">
        <f t="shared" si="4"/>
        <v>0</v>
      </c>
      <c r="P53" s="38">
        <f t="shared" si="5"/>
        <v>0</v>
      </c>
      <c r="Q53" s="38">
        <f t="shared" si="6"/>
        <v>0</v>
      </c>
    </row>
    <row r="54" spans="1:17" ht="25.5" x14ac:dyDescent="0.2">
      <c r="A54" s="105" t="s">
        <v>216</v>
      </c>
      <c r="B54" s="106"/>
      <c r="C54" s="217" t="s">
        <v>221</v>
      </c>
      <c r="D54" s="217"/>
      <c r="E54" s="106" t="s">
        <v>126</v>
      </c>
      <c r="F54" s="218">
        <v>56</v>
      </c>
      <c r="G54" s="37"/>
      <c r="H54" s="37"/>
      <c r="I54" s="38">
        <f t="shared" si="0"/>
        <v>0</v>
      </c>
      <c r="J54" s="37"/>
      <c r="K54" s="37"/>
      <c r="L54" s="38">
        <f t="shared" si="1"/>
        <v>0</v>
      </c>
      <c r="M54" s="38">
        <f t="shared" si="2"/>
        <v>0</v>
      </c>
      <c r="N54" s="38">
        <f t="shared" si="3"/>
        <v>0</v>
      </c>
      <c r="O54" s="38">
        <f t="shared" si="4"/>
        <v>0</v>
      </c>
      <c r="P54" s="38">
        <f t="shared" si="5"/>
        <v>0</v>
      </c>
      <c r="Q54" s="38">
        <f t="shared" si="6"/>
        <v>0</v>
      </c>
    </row>
    <row r="55" spans="1:17" ht="25.5" x14ac:dyDescent="0.2">
      <c r="A55" s="105" t="s">
        <v>218</v>
      </c>
      <c r="B55" s="106"/>
      <c r="C55" s="217" t="s">
        <v>223</v>
      </c>
      <c r="D55" s="217"/>
      <c r="E55" s="106" t="s">
        <v>126</v>
      </c>
      <c r="F55" s="218">
        <v>40</v>
      </c>
      <c r="G55" s="37"/>
      <c r="H55" s="37"/>
      <c r="I55" s="38">
        <f t="shared" si="0"/>
        <v>0</v>
      </c>
      <c r="J55" s="37"/>
      <c r="K55" s="37"/>
      <c r="L55" s="38">
        <f t="shared" si="1"/>
        <v>0</v>
      </c>
      <c r="M55" s="38">
        <f t="shared" si="2"/>
        <v>0</v>
      </c>
      <c r="N55" s="38">
        <f t="shared" si="3"/>
        <v>0</v>
      </c>
      <c r="O55" s="38">
        <f t="shared" si="4"/>
        <v>0</v>
      </c>
      <c r="P55" s="38">
        <f t="shared" si="5"/>
        <v>0</v>
      </c>
      <c r="Q55" s="38">
        <f t="shared" si="6"/>
        <v>0</v>
      </c>
    </row>
    <row r="56" spans="1:17" x14ac:dyDescent="0.2">
      <c r="A56" s="105" t="s">
        <v>220</v>
      </c>
      <c r="B56" s="106"/>
      <c r="C56" s="217" t="s">
        <v>225</v>
      </c>
      <c r="D56" s="217"/>
      <c r="E56" s="106" t="s">
        <v>126</v>
      </c>
      <c r="F56" s="218">
        <v>12</v>
      </c>
      <c r="G56" s="37"/>
      <c r="H56" s="37"/>
      <c r="I56" s="38">
        <f t="shared" si="0"/>
        <v>0</v>
      </c>
      <c r="J56" s="37"/>
      <c r="K56" s="37"/>
      <c r="L56" s="38">
        <f t="shared" si="1"/>
        <v>0</v>
      </c>
      <c r="M56" s="38">
        <f t="shared" si="2"/>
        <v>0</v>
      </c>
      <c r="N56" s="38">
        <f t="shared" si="3"/>
        <v>0</v>
      </c>
      <c r="O56" s="38">
        <f t="shared" si="4"/>
        <v>0</v>
      </c>
      <c r="P56" s="38">
        <f t="shared" si="5"/>
        <v>0</v>
      </c>
      <c r="Q56" s="38">
        <f t="shared" si="6"/>
        <v>0</v>
      </c>
    </row>
    <row r="57" spans="1:17" x14ac:dyDescent="0.2">
      <c r="A57" s="105" t="s">
        <v>222</v>
      </c>
      <c r="B57" s="106"/>
      <c r="C57" s="217" t="s">
        <v>1136</v>
      </c>
      <c r="D57" s="217"/>
      <c r="E57" s="106" t="s">
        <v>126</v>
      </c>
      <c r="F57" s="218">
        <v>6</v>
      </c>
      <c r="G57" s="37"/>
      <c r="H57" s="37"/>
      <c r="I57" s="38">
        <f t="shared" si="0"/>
        <v>0</v>
      </c>
      <c r="J57" s="37"/>
      <c r="K57" s="37"/>
      <c r="L57" s="38">
        <f t="shared" si="1"/>
        <v>0</v>
      </c>
      <c r="M57" s="38">
        <f t="shared" si="2"/>
        <v>0</v>
      </c>
      <c r="N57" s="38">
        <f t="shared" si="3"/>
        <v>0</v>
      </c>
      <c r="O57" s="38">
        <f t="shared" si="4"/>
        <v>0</v>
      </c>
      <c r="P57" s="38">
        <f t="shared" si="5"/>
        <v>0</v>
      </c>
      <c r="Q57" s="38">
        <f t="shared" si="6"/>
        <v>0</v>
      </c>
    </row>
    <row r="58" spans="1:17" x14ac:dyDescent="0.2">
      <c r="A58" s="105" t="s">
        <v>224</v>
      </c>
      <c r="B58" s="106"/>
      <c r="C58" s="217" t="s">
        <v>235</v>
      </c>
      <c r="D58" s="217"/>
      <c r="E58" s="106" t="s">
        <v>126</v>
      </c>
      <c r="F58" s="218">
        <v>48</v>
      </c>
      <c r="G58" s="37"/>
      <c r="H58" s="37"/>
      <c r="I58" s="38">
        <f t="shared" si="0"/>
        <v>0</v>
      </c>
      <c r="J58" s="37"/>
      <c r="K58" s="37"/>
      <c r="L58" s="38">
        <f t="shared" si="1"/>
        <v>0</v>
      </c>
      <c r="M58" s="38">
        <f t="shared" si="2"/>
        <v>0</v>
      </c>
      <c r="N58" s="38">
        <f t="shared" si="3"/>
        <v>0</v>
      </c>
      <c r="O58" s="38">
        <f t="shared" si="4"/>
        <v>0</v>
      </c>
      <c r="P58" s="38">
        <f t="shared" si="5"/>
        <v>0</v>
      </c>
      <c r="Q58" s="38">
        <f t="shared" si="6"/>
        <v>0</v>
      </c>
    </row>
    <row r="59" spans="1:17" x14ac:dyDescent="0.2">
      <c r="A59" s="105" t="s">
        <v>226</v>
      </c>
      <c r="B59" s="106"/>
      <c r="C59" s="217" t="s">
        <v>237</v>
      </c>
      <c r="D59" s="217"/>
      <c r="E59" s="106" t="s">
        <v>126</v>
      </c>
      <c r="F59" s="218">
        <v>32</v>
      </c>
      <c r="G59" s="37"/>
      <c r="H59" s="37"/>
      <c r="I59" s="38">
        <f t="shared" si="0"/>
        <v>0</v>
      </c>
      <c r="J59" s="37"/>
      <c r="K59" s="37"/>
      <c r="L59" s="38">
        <f t="shared" si="1"/>
        <v>0</v>
      </c>
      <c r="M59" s="38">
        <f t="shared" si="2"/>
        <v>0</v>
      </c>
      <c r="N59" s="38">
        <f t="shared" si="3"/>
        <v>0</v>
      </c>
      <c r="O59" s="38">
        <f t="shared" si="4"/>
        <v>0</v>
      </c>
      <c r="P59" s="38">
        <f t="shared" si="5"/>
        <v>0</v>
      </c>
      <c r="Q59" s="38">
        <f t="shared" si="6"/>
        <v>0</v>
      </c>
    </row>
    <row r="60" spans="1:17" x14ac:dyDescent="0.2">
      <c r="A60" s="105" t="s">
        <v>228</v>
      </c>
      <c r="B60" s="106"/>
      <c r="C60" s="217" t="s">
        <v>239</v>
      </c>
      <c r="D60" s="217"/>
      <c r="E60" s="106" t="s">
        <v>126</v>
      </c>
      <c r="F60" s="218">
        <v>64</v>
      </c>
      <c r="G60" s="37"/>
      <c r="H60" s="37"/>
      <c r="I60" s="38">
        <f t="shared" si="0"/>
        <v>0</v>
      </c>
      <c r="J60" s="37"/>
      <c r="K60" s="37"/>
      <c r="L60" s="38">
        <f t="shared" si="1"/>
        <v>0</v>
      </c>
      <c r="M60" s="38">
        <f t="shared" si="2"/>
        <v>0</v>
      </c>
      <c r="N60" s="38">
        <f t="shared" si="3"/>
        <v>0</v>
      </c>
      <c r="O60" s="38">
        <f t="shared" si="4"/>
        <v>0</v>
      </c>
      <c r="P60" s="38">
        <f t="shared" si="5"/>
        <v>0</v>
      </c>
      <c r="Q60" s="38">
        <f t="shared" si="6"/>
        <v>0</v>
      </c>
    </row>
    <row r="61" spans="1:17" ht="25.5" x14ac:dyDescent="0.2">
      <c r="A61" s="208" t="s">
        <v>51</v>
      </c>
      <c r="B61" s="202" t="s">
        <v>143</v>
      </c>
      <c r="C61" s="223" t="s">
        <v>128</v>
      </c>
      <c r="D61" s="220" t="s">
        <v>145</v>
      </c>
      <c r="E61" s="202"/>
      <c r="F61" s="221"/>
      <c r="G61" s="203"/>
      <c r="H61" s="203"/>
      <c r="I61" s="203"/>
      <c r="J61" s="203"/>
      <c r="K61" s="203"/>
      <c r="L61" s="203"/>
      <c r="M61" s="203"/>
      <c r="N61" s="203"/>
      <c r="O61" s="203"/>
      <c r="P61" s="203"/>
      <c r="Q61" s="203"/>
    </row>
    <row r="62" spans="1:17" x14ac:dyDescent="0.2">
      <c r="A62" s="105" t="s">
        <v>240</v>
      </c>
      <c r="B62" s="106"/>
      <c r="C62" s="111" t="s">
        <v>241</v>
      </c>
      <c r="D62" s="111"/>
      <c r="E62" s="106" t="s">
        <v>126</v>
      </c>
      <c r="F62" s="218">
        <v>10</v>
      </c>
      <c r="G62" s="37"/>
      <c r="H62" s="37"/>
      <c r="I62" s="38">
        <f t="shared" si="0"/>
        <v>0</v>
      </c>
      <c r="J62" s="37"/>
      <c r="K62" s="37"/>
      <c r="L62" s="38">
        <f t="shared" si="1"/>
        <v>0</v>
      </c>
      <c r="M62" s="38">
        <f t="shared" si="2"/>
        <v>0</v>
      </c>
      <c r="N62" s="38">
        <f t="shared" si="3"/>
        <v>0</v>
      </c>
      <c r="O62" s="38">
        <f t="shared" si="4"/>
        <v>0</v>
      </c>
      <c r="P62" s="38">
        <f t="shared" si="5"/>
        <v>0</v>
      </c>
      <c r="Q62" s="38">
        <f t="shared" si="6"/>
        <v>0</v>
      </c>
    </row>
    <row r="63" spans="1:17" x14ac:dyDescent="0.2">
      <c r="A63" s="105" t="s">
        <v>242</v>
      </c>
      <c r="B63" s="106"/>
      <c r="C63" s="217" t="s">
        <v>243</v>
      </c>
      <c r="D63" s="217"/>
      <c r="E63" s="106" t="s">
        <v>126</v>
      </c>
      <c r="F63" s="218">
        <v>17</v>
      </c>
      <c r="G63" s="37"/>
      <c r="H63" s="37"/>
      <c r="I63" s="38">
        <f t="shared" si="0"/>
        <v>0</v>
      </c>
      <c r="J63" s="37"/>
      <c r="K63" s="37"/>
      <c r="L63" s="38">
        <f t="shared" si="1"/>
        <v>0</v>
      </c>
      <c r="M63" s="38">
        <f t="shared" si="2"/>
        <v>0</v>
      </c>
      <c r="N63" s="38">
        <f t="shared" si="3"/>
        <v>0</v>
      </c>
      <c r="O63" s="38">
        <f t="shared" si="4"/>
        <v>0</v>
      </c>
      <c r="P63" s="38">
        <f t="shared" si="5"/>
        <v>0</v>
      </c>
      <c r="Q63" s="38">
        <f t="shared" si="6"/>
        <v>0</v>
      </c>
    </row>
    <row r="64" spans="1:17" x14ac:dyDescent="0.2">
      <c r="A64" s="105" t="s">
        <v>244</v>
      </c>
      <c r="B64" s="106"/>
      <c r="C64" s="111" t="s">
        <v>247</v>
      </c>
      <c r="D64" s="111"/>
      <c r="E64" s="106" t="s">
        <v>126</v>
      </c>
      <c r="F64" s="218">
        <v>16</v>
      </c>
      <c r="G64" s="37"/>
      <c r="H64" s="37"/>
      <c r="I64" s="38">
        <f t="shared" si="0"/>
        <v>0</v>
      </c>
      <c r="J64" s="37"/>
      <c r="K64" s="37"/>
      <c r="L64" s="38">
        <f t="shared" si="1"/>
        <v>0</v>
      </c>
      <c r="M64" s="38">
        <f t="shared" si="2"/>
        <v>0</v>
      </c>
      <c r="N64" s="38">
        <f t="shared" si="3"/>
        <v>0</v>
      </c>
      <c r="O64" s="38">
        <f t="shared" si="4"/>
        <v>0</v>
      </c>
      <c r="P64" s="38">
        <f t="shared" si="5"/>
        <v>0</v>
      </c>
      <c r="Q64" s="38">
        <f t="shared" si="6"/>
        <v>0</v>
      </c>
    </row>
    <row r="65" spans="1:237" ht="13.5" thickBot="1" x14ac:dyDescent="0.25">
      <c r="A65" s="108" t="s">
        <v>246</v>
      </c>
      <c r="B65" s="109"/>
      <c r="C65" s="112" t="s">
        <v>249</v>
      </c>
      <c r="D65" s="112"/>
      <c r="E65" s="109" t="s">
        <v>250</v>
      </c>
      <c r="F65" s="219">
        <v>0.41</v>
      </c>
      <c r="G65" s="77"/>
      <c r="H65" s="77"/>
      <c r="I65" s="78">
        <f t="shared" si="0"/>
        <v>0</v>
      </c>
      <c r="J65" s="77"/>
      <c r="K65" s="77"/>
      <c r="L65" s="78">
        <f t="shared" si="1"/>
        <v>0</v>
      </c>
      <c r="M65" s="78">
        <f t="shared" si="2"/>
        <v>0</v>
      </c>
      <c r="N65" s="78">
        <f t="shared" si="3"/>
        <v>0</v>
      </c>
      <c r="O65" s="78">
        <f t="shared" si="4"/>
        <v>0</v>
      </c>
      <c r="P65" s="78">
        <f t="shared" si="5"/>
        <v>0</v>
      </c>
      <c r="Q65" s="78">
        <f t="shared" si="6"/>
        <v>0</v>
      </c>
    </row>
    <row r="66" spans="1:237" x14ac:dyDescent="0.2">
      <c r="A66" s="324" t="s">
        <v>13</v>
      </c>
      <c r="B66" s="325"/>
      <c r="C66" s="325"/>
      <c r="D66" s="325"/>
      <c r="E66" s="325"/>
      <c r="F66" s="325"/>
      <c r="G66" s="325"/>
      <c r="H66" s="325"/>
      <c r="I66" s="325"/>
      <c r="J66" s="325"/>
      <c r="K66" s="325"/>
      <c r="L66" s="325"/>
      <c r="M66" s="39">
        <f>SUM(M17:M65)</f>
        <v>0</v>
      </c>
      <c r="N66" s="39">
        <f>SUM(N17:N65)</f>
        <v>0</v>
      </c>
      <c r="O66" s="39">
        <f>SUM(O17:O65)</f>
        <v>0</v>
      </c>
      <c r="P66" s="39">
        <f>SUM(P17:P65)</f>
        <v>0</v>
      </c>
      <c r="Q66" s="39">
        <f>SUM(Q17:Q65)</f>
        <v>0</v>
      </c>
      <c r="R66" s="16"/>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row>
    <row r="67" spans="1:237" ht="26.25" customHeight="1" thickBot="1" x14ac:dyDescent="0.25">
      <c r="A67" s="332" t="s">
        <v>37</v>
      </c>
      <c r="B67" s="333"/>
      <c r="C67" s="333"/>
      <c r="D67" s="333"/>
      <c r="E67" s="333"/>
      <c r="F67" s="333"/>
      <c r="G67" s="333"/>
      <c r="H67" s="333"/>
      <c r="I67" s="333"/>
      <c r="J67" s="333"/>
      <c r="K67" s="334"/>
      <c r="L67" s="40"/>
      <c r="M67" s="41"/>
      <c r="N67" s="41"/>
      <c r="O67" s="41">
        <f>ROUND(O66*L67,2)</f>
        <v>0</v>
      </c>
      <c r="P67" s="41"/>
      <c r="Q67" s="41">
        <f>O67</f>
        <v>0</v>
      </c>
      <c r="R67" s="42"/>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3"/>
      <c r="GE67" s="43"/>
      <c r="GF67" s="43"/>
      <c r="GG67" s="43"/>
      <c r="GH67" s="43"/>
      <c r="GI67" s="43"/>
      <c r="GJ67" s="43"/>
      <c r="GK67" s="43"/>
      <c r="GL67" s="43"/>
      <c r="GM67" s="43"/>
      <c r="GN67" s="43"/>
      <c r="GO67" s="43"/>
      <c r="GP67" s="43"/>
      <c r="GQ67" s="43"/>
      <c r="GR67" s="43"/>
      <c r="GS67" s="43"/>
      <c r="GT67" s="43"/>
      <c r="GU67" s="43"/>
      <c r="GV67" s="43"/>
      <c r="GW67" s="43"/>
      <c r="GX67" s="43"/>
      <c r="GY67" s="43"/>
      <c r="GZ67" s="43"/>
      <c r="HA67" s="43"/>
      <c r="HB67" s="43"/>
      <c r="HC67" s="43"/>
      <c r="HD67" s="43"/>
      <c r="HE67" s="43"/>
      <c r="HF67" s="43"/>
      <c r="HG67" s="43"/>
      <c r="HH67" s="43"/>
      <c r="HI67" s="43"/>
      <c r="HJ67" s="43"/>
      <c r="HK67" s="43"/>
      <c r="HL67" s="43"/>
      <c r="HM67" s="43"/>
      <c r="HN67" s="43"/>
      <c r="HO67" s="43"/>
      <c r="HP67" s="43"/>
      <c r="HQ67" s="43"/>
      <c r="HR67" s="43"/>
      <c r="HS67" s="43"/>
      <c r="HT67" s="43"/>
      <c r="HU67" s="43"/>
      <c r="HV67" s="43"/>
      <c r="HW67" s="43"/>
      <c r="HX67" s="43"/>
      <c r="HY67" s="43"/>
      <c r="HZ67" s="43"/>
      <c r="IA67" s="43"/>
      <c r="IB67" s="43"/>
      <c r="IC67" s="43"/>
    </row>
    <row r="68" spans="1:237" ht="16.5" thickBot="1" x14ac:dyDescent="0.25">
      <c r="A68" s="326" t="s">
        <v>35</v>
      </c>
      <c r="B68" s="327"/>
      <c r="C68" s="327"/>
      <c r="D68" s="327"/>
      <c r="E68" s="327"/>
      <c r="F68" s="327"/>
      <c r="G68" s="327"/>
      <c r="H68" s="327"/>
      <c r="I68" s="327"/>
      <c r="J68" s="327"/>
      <c r="K68" s="327"/>
      <c r="L68" s="327"/>
      <c r="M68" s="115">
        <f>M66</f>
        <v>0</v>
      </c>
      <c r="N68" s="115">
        <f>N66</f>
        <v>0</v>
      </c>
      <c r="O68" s="115">
        <f>O66+O67</f>
        <v>0</v>
      </c>
      <c r="P68" s="115">
        <f>P66</f>
        <v>0</v>
      </c>
      <c r="Q68" s="116">
        <f>Q66+Q67</f>
        <v>0</v>
      </c>
      <c r="R68" s="16"/>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row>
    <row r="69" spans="1:237" ht="15" customHeight="1" x14ac:dyDescent="0.2">
      <c r="A69" s="113"/>
      <c r="B69" s="113"/>
      <c r="C69" s="113"/>
      <c r="D69" s="113"/>
      <c r="E69" s="113"/>
      <c r="F69" s="113"/>
      <c r="G69" s="113"/>
      <c r="H69" s="113"/>
      <c r="I69" s="113"/>
      <c r="J69" s="113"/>
      <c r="K69" s="113"/>
      <c r="L69" s="113"/>
      <c r="M69" s="114"/>
      <c r="N69" s="114"/>
      <c r="O69" s="114"/>
      <c r="P69" s="114"/>
      <c r="Q69" s="114"/>
      <c r="R69" s="16"/>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row>
    <row r="70" spans="1:237" ht="12.75" customHeight="1" x14ac:dyDescent="0.2">
      <c r="A70" s="113"/>
      <c r="B70" s="113"/>
      <c r="C70" s="113"/>
      <c r="D70" s="113"/>
      <c r="E70" s="113"/>
      <c r="F70" s="113"/>
      <c r="G70" s="113"/>
      <c r="H70" s="113"/>
      <c r="I70" s="113"/>
      <c r="J70" s="113"/>
      <c r="K70" s="113"/>
      <c r="L70" s="113"/>
      <c r="M70" s="113"/>
      <c r="N70" s="113"/>
      <c r="O70" s="113"/>
      <c r="P70" s="113"/>
      <c r="Q70" s="114"/>
      <c r="R70" s="16"/>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row>
    <row r="71" spans="1:237" x14ac:dyDescent="0.2">
      <c r="A71" s="117" t="s">
        <v>36</v>
      </c>
      <c r="B71" s="113"/>
      <c r="C71" s="113"/>
      <c r="D71" s="113"/>
      <c r="E71" s="113"/>
      <c r="F71" s="113"/>
      <c r="G71" s="113"/>
      <c r="H71" s="113"/>
      <c r="I71" s="113"/>
      <c r="J71" s="113"/>
      <c r="K71" s="113"/>
      <c r="L71" s="113"/>
      <c r="M71" s="114"/>
      <c r="N71" s="114"/>
      <c r="O71" s="114"/>
      <c r="P71" s="114"/>
      <c r="Q71" s="114"/>
      <c r="R71" s="16"/>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row>
    <row r="72" spans="1:237" x14ac:dyDescent="0.2">
      <c r="A72" s="44"/>
      <c r="B72" s="44"/>
      <c r="C72" s="45"/>
      <c r="D72" s="45"/>
      <c r="E72" s="46"/>
      <c r="F72" s="47"/>
      <c r="G72" s="48"/>
      <c r="H72" s="48"/>
      <c r="I72" s="48"/>
      <c r="J72" s="48"/>
      <c r="K72" s="48"/>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c r="GG72" s="44"/>
      <c r="GH72" s="44"/>
      <c r="GI72" s="44"/>
      <c r="GJ72" s="44"/>
      <c r="GK72" s="44"/>
      <c r="GL72" s="44"/>
      <c r="GM72" s="44"/>
      <c r="GN72" s="44"/>
      <c r="GO72" s="44"/>
      <c r="GP72" s="44"/>
      <c r="GQ72" s="44"/>
      <c r="GR72" s="44"/>
      <c r="GS72" s="44"/>
      <c r="GT72" s="44"/>
      <c r="GU72" s="44"/>
      <c r="GV72" s="44"/>
      <c r="GW72" s="44"/>
      <c r="GX72" s="44"/>
      <c r="GY72" s="44"/>
      <c r="GZ72" s="44"/>
      <c r="HA72" s="44"/>
      <c r="HB72" s="44"/>
      <c r="HC72" s="44"/>
      <c r="HD72" s="44"/>
      <c r="HE72" s="44"/>
      <c r="HF72" s="44"/>
      <c r="HG72" s="44"/>
      <c r="HH72" s="44"/>
      <c r="HI72" s="44"/>
      <c r="HJ72" s="44"/>
      <c r="HK72" s="44"/>
      <c r="HL72" s="44"/>
      <c r="HM72" s="44"/>
      <c r="HN72" s="44"/>
      <c r="HO72" s="44"/>
      <c r="HP72" s="44"/>
      <c r="HQ72" s="44"/>
      <c r="HR72" s="44"/>
      <c r="HS72" s="44"/>
      <c r="HT72" s="44"/>
      <c r="HU72" s="44"/>
      <c r="HV72" s="44"/>
      <c r="HW72" s="44"/>
      <c r="HX72" s="44"/>
      <c r="HY72" s="44"/>
      <c r="HZ72" s="44"/>
      <c r="IA72" s="44"/>
      <c r="IB72" s="44"/>
      <c r="IC72" s="44"/>
    </row>
    <row r="73" spans="1:237" x14ac:dyDescent="0.2">
      <c r="A73" s="44"/>
      <c r="B73" s="44"/>
      <c r="C73" s="8"/>
      <c r="D73" s="49" t="s">
        <v>8</v>
      </c>
      <c r="E73" s="328">
        <f>Būv.KOPTĀME_!B30</f>
        <v>0</v>
      </c>
      <c r="F73" s="329"/>
      <c r="G73" s="329"/>
      <c r="H73" s="329"/>
      <c r="I73" s="329"/>
      <c r="J73" s="329"/>
      <c r="K73" s="329"/>
      <c r="L73" s="329"/>
      <c r="M73" s="329"/>
      <c r="N73" s="329"/>
      <c r="O73" s="329"/>
      <c r="P73" s="329"/>
      <c r="Q73" s="329"/>
      <c r="R73" s="48"/>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c r="CF73" s="44"/>
      <c r="CG73" s="44"/>
      <c r="CH73" s="44"/>
      <c r="CI73" s="44"/>
      <c r="CJ73" s="44"/>
      <c r="CK73" s="44"/>
      <c r="CL73" s="44"/>
      <c r="CM73" s="44"/>
      <c r="CN73" s="44"/>
      <c r="CO73" s="44"/>
      <c r="CP73" s="44"/>
      <c r="CQ73" s="44"/>
      <c r="CR73" s="44"/>
      <c r="CS73" s="44"/>
      <c r="CT73" s="44"/>
      <c r="CU73" s="44"/>
      <c r="CV73" s="44"/>
      <c r="CW73" s="44"/>
      <c r="CX73" s="44"/>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c r="GG73" s="44"/>
      <c r="GH73" s="44"/>
      <c r="GI73" s="44"/>
      <c r="GJ73" s="44"/>
      <c r="GK73" s="44"/>
      <c r="GL73" s="44"/>
      <c r="GM73" s="44"/>
      <c r="GN73" s="44"/>
      <c r="GO73" s="44"/>
      <c r="GP73" s="44"/>
      <c r="GQ73" s="44"/>
      <c r="GR73" s="44"/>
      <c r="GS73" s="44"/>
      <c r="GT73" s="44"/>
      <c r="GU73" s="44"/>
      <c r="GV73" s="44"/>
      <c r="GW73" s="44"/>
      <c r="GX73" s="44"/>
      <c r="GY73" s="44"/>
      <c r="GZ73" s="44"/>
      <c r="HA73" s="44"/>
      <c r="HB73" s="44"/>
      <c r="HC73" s="44"/>
      <c r="HD73" s="44"/>
      <c r="HE73" s="44"/>
      <c r="HF73" s="44"/>
      <c r="HG73" s="44"/>
      <c r="HH73" s="44"/>
      <c r="HI73" s="44"/>
      <c r="HJ73" s="44"/>
      <c r="HK73" s="44"/>
      <c r="HL73" s="44"/>
      <c r="HM73" s="44"/>
      <c r="HN73" s="44"/>
      <c r="HO73" s="44"/>
      <c r="HP73" s="44"/>
      <c r="HQ73" s="44"/>
      <c r="HR73" s="44"/>
      <c r="HS73" s="44"/>
      <c r="HT73" s="44"/>
      <c r="HU73" s="44"/>
      <c r="HV73" s="44"/>
      <c r="HW73" s="44"/>
      <c r="HX73" s="44"/>
      <c r="HY73" s="44"/>
      <c r="HZ73" s="44"/>
      <c r="IA73" s="44"/>
      <c r="IB73" s="44"/>
      <c r="IC73" s="44"/>
    </row>
    <row r="74" spans="1:237" x14ac:dyDescent="0.2">
      <c r="A74" s="50"/>
      <c r="B74" s="50"/>
      <c r="C74" s="8"/>
      <c r="D74" s="8"/>
      <c r="E74" s="321" t="s">
        <v>9</v>
      </c>
      <c r="F74" s="321"/>
      <c r="G74" s="321"/>
      <c r="H74" s="321"/>
      <c r="I74" s="321"/>
      <c r="J74" s="321"/>
      <c r="K74" s="321"/>
      <c r="L74" s="321"/>
      <c r="M74" s="321"/>
      <c r="N74" s="321"/>
      <c r="O74" s="321"/>
      <c r="P74" s="321"/>
      <c r="Q74" s="321"/>
      <c r="R74" s="16"/>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row>
    <row r="75" spans="1:237" x14ac:dyDescent="0.2">
      <c r="A75" s="51"/>
      <c r="B75" s="51"/>
      <c r="C75" s="8"/>
      <c r="D75" s="52" t="s">
        <v>14</v>
      </c>
      <c r="E75" s="330">
        <f>Kopsav.1!C44</f>
        <v>0</v>
      </c>
      <c r="F75" s="331"/>
      <c r="G75" s="331"/>
      <c r="H75" s="331"/>
      <c r="I75" s="331"/>
      <c r="J75" s="331"/>
      <c r="K75" s="331"/>
      <c r="L75" s="331"/>
      <c r="M75" s="331"/>
      <c r="N75" s="331"/>
      <c r="O75" s="331"/>
      <c r="P75" s="331"/>
      <c r="Q75" s="331"/>
      <c r="R75" s="16"/>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row>
    <row r="76" spans="1:237" x14ac:dyDescent="0.2">
      <c r="A76" s="51"/>
      <c r="B76" s="51"/>
      <c r="C76" s="53"/>
      <c r="D76" s="53"/>
      <c r="E76" s="321" t="s">
        <v>9</v>
      </c>
      <c r="F76" s="321"/>
      <c r="G76" s="321"/>
      <c r="H76" s="321"/>
      <c r="I76" s="321"/>
      <c r="J76" s="321"/>
      <c r="K76" s="321"/>
      <c r="L76" s="321"/>
      <c r="M76" s="321"/>
      <c r="N76" s="321"/>
      <c r="O76" s="321"/>
      <c r="P76" s="321"/>
      <c r="Q76" s="321"/>
      <c r="R76" s="16"/>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row>
    <row r="77" spans="1:237" x14ac:dyDescent="0.2">
      <c r="A77" s="51"/>
      <c r="B77" s="51"/>
      <c r="C77" s="8"/>
      <c r="D77" s="52" t="s">
        <v>15</v>
      </c>
      <c r="E77" s="322"/>
      <c r="F77" s="322"/>
      <c r="G77" s="322"/>
      <c r="H77" s="322"/>
      <c r="I77" s="54"/>
      <c r="J77" s="54"/>
      <c r="K77" s="54"/>
      <c r="L77" s="55"/>
      <c r="M77" s="55"/>
      <c r="N77" s="55"/>
      <c r="O77" s="55"/>
      <c r="P77" s="55"/>
      <c r="Q77" s="55"/>
      <c r="R77" s="16"/>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row>
    <row r="78" spans="1:237" x14ac:dyDescent="0.2">
      <c r="A78" s="51"/>
      <c r="B78" s="51"/>
      <c r="C78" s="323"/>
      <c r="D78" s="323"/>
      <c r="E78" s="323"/>
      <c r="F78" s="56"/>
      <c r="G78" s="57"/>
      <c r="H78" s="57"/>
      <c r="I78" s="57"/>
      <c r="J78" s="57"/>
      <c r="K78" s="57"/>
      <c r="L78" s="58"/>
      <c r="M78" s="58"/>
      <c r="N78" s="58"/>
      <c r="O78" s="58"/>
      <c r="P78" s="55"/>
      <c r="Q78" s="55"/>
      <c r="R78" s="16"/>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row>
    <row r="79" spans="1:237" x14ac:dyDescent="0.2">
      <c r="A79" s="59"/>
      <c r="B79" s="59"/>
      <c r="C79" s="60"/>
      <c r="D79" s="60"/>
      <c r="E79" s="61"/>
      <c r="F79" s="56"/>
      <c r="G79" s="62"/>
      <c r="H79" s="63"/>
      <c r="I79" s="63"/>
      <c r="J79" s="63"/>
      <c r="K79" s="63"/>
      <c r="L79" s="64"/>
      <c r="M79" s="64"/>
      <c r="N79" s="64"/>
      <c r="O79" s="64"/>
      <c r="P79" s="65"/>
      <c r="Q79" s="65"/>
      <c r="R79" s="18"/>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row>
    <row r="80" spans="1:237" x14ac:dyDescent="0.2">
      <c r="B80" s="118"/>
      <c r="C80" s="66"/>
      <c r="D80" s="66"/>
      <c r="E80" s="67"/>
      <c r="F80" s="68"/>
      <c r="G80" s="69"/>
      <c r="H80" s="69"/>
      <c r="I80" s="70"/>
      <c r="J80" s="69"/>
      <c r="K80" s="69"/>
      <c r="L80" s="7"/>
      <c r="M80" s="7"/>
      <c r="N80" s="7"/>
      <c r="O80" s="7"/>
      <c r="P80" s="7"/>
    </row>
    <row r="81" spans="2:16" ht="15" x14ac:dyDescent="0.2">
      <c r="B81" s="118"/>
      <c r="C81" s="122"/>
      <c r="D81" s="122"/>
      <c r="E81" s="122"/>
      <c r="F81" s="122"/>
      <c r="G81" s="122"/>
      <c r="H81" s="122"/>
      <c r="I81" s="122"/>
      <c r="J81" s="122"/>
      <c r="K81" s="122"/>
      <c r="L81" s="122"/>
      <c r="M81" s="122"/>
      <c r="N81" s="119"/>
      <c r="O81" s="120"/>
      <c r="P81" s="7"/>
    </row>
    <row r="82" spans="2:16" ht="15" x14ac:dyDescent="0.2">
      <c r="B82" s="118"/>
      <c r="C82" s="122"/>
      <c r="D82" s="122"/>
      <c r="E82" s="122"/>
      <c r="F82" s="122"/>
      <c r="G82" s="122"/>
      <c r="H82" s="122"/>
      <c r="I82" s="122"/>
      <c r="J82" s="122"/>
      <c r="K82" s="122"/>
      <c r="L82" s="122"/>
      <c r="M82" s="122"/>
      <c r="N82" s="119"/>
      <c r="O82" s="120"/>
      <c r="P82" s="7"/>
    </row>
    <row r="83" spans="2:16" ht="15" x14ac:dyDescent="0.2">
      <c r="B83" s="118"/>
      <c r="C83" s="122"/>
      <c r="D83" s="122"/>
      <c r="E83" s="122"/>
      <c r="F83" s="122"/>
      <c r="G83" s="122"/>
      <c r="H83" s="122"/>
      <c r="I83" s="122"/>
      <c r="J83" s="122"/>
      <c r="K83" s="122"/>
      <c r="L83" s="122"/>
      <c r="M83" s="122"/>
      <c r="N83" s="119"/>
      <c r="O83" s="120"/>
      <c r="P83" s="7"/>
    </row>
    <row r="84" spans="2:16" ht="14.25" x14ac:dyDescent="0.2">
      <c r="B84" s="118"/>
      <c r="C84" s="123"/>
      <c r="D84" s="123"/>
      <c r="E84" s="123"/>
      <c r="F84" s="123"/>
      <c r="G84" s="123"/>
      <c r="H84" s="123"/>
      <c r="I84" s="123"/>
      <c r="J84" s="123"/>
      <c r="K84" s="123"/>
      <c r="L84" s="123"/>
      <c r="M84" s="123"/>
      <c r="N84" s="123"/>
      <c r="O84" s="121"/>
      <c r="P84" s="7"/>
    </row>
    <row r="85" spans="2:16" x14ac:dyDescent="0.2">
      <c r="B85" s="118"/>
      <c r="C85" s="66"/>
      <c r="D85" s="66"/>
      <c r="E85" s="67"/>
      <c r="F85" s="68"/>
      <c r="G85" s="69"/>
      <c r="H85" s="69"/>
      <c r="I85" s="71"/>
      <c r="J85" s="69"/>
      <c r="K85" s="69"/>
      <c r="L85" s="7"/>
      <c r="M85" s="7"/>
      <c r="N85" s="7"/>
      <c r="O85" s="7"/>
      <c r="P85" s="7"/>
    </row>
    <row r="86" spans="2:16" x14ac:dyDescent="0.2">
      <c r="B86" s="118"/>
      <c r="C86" s="66"/>
      <c r="D86" s="66"/>
      <c r="E86" s="67"/>
      <c r="F86" s="68"/>
      <c r="G86" s="69"/>
      <c r="H86" s="69"/>
      <c r="I86" s="71"/>
      <c r="J86" s="72"/>
      <c r="K86" s="72"/>
      <c r="L86" s="9"/>
      <c r="M86" s="7"/>
      <c r="N86" s="7"/>
      <c r="O86" s="7"/>
      <c r="P86" s="7"/>
    </row>
    <row r="87" spans="2:16" x14ac:dyDescent="0.2">
      <c r="C87" s="66"/>
      <c r="D87" s="66"/>
      <c r="E87" s="67"/>
      <c r="F87" s="68"/>
      <c r="G87" s="69"/>
      <c r="H87" s="69"/>
      <c r="I87" s="69"/>
      <c r="J87" s="69"/>
      <c r="K87" s="69"/>
      <c r="L87" s="7"/>
    </row>
  </sheetData>
  <sheetProtection algorithmName="SHA-512" hashValue="MnrBDRUA6wZ6uidA6JrhX7hvg6YCmphvC/yPjnsrsJZwc30W7KVoHCbI1i+t22t2Tmh3/NUQR6ffouYH2w0p9A==" saltValue="D2BD6X3ORLS/TjcNSq+NQg==" spinCount="100000" sheet="1" formatCells="0" formatColumns="0" formatRows="0" selectLockedCells="1" sort="0" autoFilter="0" pivotTables="0"/>
  <autoFilter ref="A16:Q68"/>
  <mergeCells count="21">
    <mergeCell ref="E73:Q73"/>
    <mergeCell ref="A4:Q4"/>
    <mergeCell ref="A6:Q6"/>
    <mergeCell ref="O11:P11"/>
    <mergeCell ref="O12:P12"/>
    <mergeCell ref="A14:A15"/>
    <mergeCell ref="B14:B15"/>
    <mergeCell ref="C14:C15"/>
    <mergeCell ref="D14:D15"/>
    <mergeCell ref="E14:E15"/>
    <mergeCell ref="F14:F15"/>
    <mergeCell ref="G14:L14"/>
    <mergeCell ref="M14:Q14"/>
    <mergeCell ref="A66:L66"/>
    <mergeCell ref="A67:K67"/>
    <mergeCell ref="A68:L68"/>
    <mergeCell ref="E74:Q74"/>
    <mergeCell ref="E75:Q75"/>
    <mergeCell ref="E76:Q76"/>
    <mergeCell ref="E77:H77"/>
    <mergeCell ref="C78:E78"/>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41" max="16"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100"/>
  <sheetViews>
    <sheetView view="pageBreakPreview" topLeftCell="A39" zoomScale="90" zoomScaleNormal="100" zoomScaleSheetLayoutView="90" workbookViewId="0">
      <selection activeCell="G59" sqref="G59"/>
    </sheetView>
  </sheetViews>
  <sheetFormatPr defaultRowHeight="12.75" x14ac:dyDescent="0.2"/>
  <cols>
    <col min="1" max="1" width="5.140625" style="10" customWidth="1"/>
    <col min="2" max="2" width="5.7109375" style="10" customWidth="1"/>
    <col min="3" max="3" width="34.5703125" style="73" customWidth="1"/>
    <col min="4" max="4" width="10.4257812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1137</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1138</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Kopsav.2!A6</f>
        <v>Objekta nosaukums: „Tramvaju līnijas pieguļošās teritorijas kompleksa rekonstrukcija Liepājā." 2.kārta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1139</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Q81</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38.25" x14ac:dyDescent="0.2">
      <c r="A17" s="202"/>
      <c r="B17" s="202" t="s">
        <v>256</v>
      </c>
      <c r="C17" s="222" t="s">
        <v>1140</v>
      </c>
      <c r="D17" s="220" t="s">
        <v>258</v>
      </c>
      <c r="E17" s="202"/>
      <c r="F17" s="210"/>
      <c r="G17" s="203"/>
      <c r="H17" s="203"/>
      <c r="I17" s="203"/>
      <c r="J17" s="203"/>
      <c r="K17" s="203"/>
      <c r="L17" s="203"/>
      <c r="M17" s="203"/>
      <c r="N17" s="203"/>
      <c r="O17" s="203"/>
      <c r="P17" s="203"/>
      <c r="Q17" s="203"/>
    </row>
    <row r="18" spans="1:17" ht="36" customHeight="1" x14ac:dyDescent="0.2">
      <c r="A18" s="202">
        <v>1</v>
      </c>
      <c r="B18" s="202"/>
      <c r="C18" s="222" t="s">
        <v>259</v>
      </c>
      <c r="D18" s="220"/>
      <c r="E18" s="221"/>
      <c r="F18" s="224"/>
      <c r="G18" s="203"/>
      <c r="H18" s="203"/>
      <c r="I18" s="203"/>
      <c r="J18" s="203"/>
      <c r="K18" s="203"/>
      <c r="L18" s="203"/>
      <c r="M18" s="203"/>
      <c r="N18" s="203"/>
      <c r="O18" s="203"/>
      <c r="P18" s="203"/>
      <c r="Q18" s="203"/>
    </row>
    <row r="19" spans="1:17" x14ac:dyDescent="0.2">
      <c r="A19" s="105" t="s">
        <v>67</v>
      </c>
      <c r="B19" s="106"/>
      <c r="C19" s="111" t="s">
        <v>260</v>
      </c>
      <c r="D19" s="111" t="s">
        <v>1141</v>
      </c>
      <c r="E19" s="106" t="s">
        <v>70</v>
      </c>
      <c r="F19" s="107">
        <v>374</v>
      </c>
      <c r="G19" s="37"/>
      <c r="H19" s="37"/>
      <c r="I19" s="38">
        <f t="shared" ref="I19:I61" si="0">ROUND(G19*H19,2)</f>
        <v>0</v>
      </c>
      <c r="J19" s="37"/>
      <c r="K19" s="37"/>
      <c r="L19" s="38">
        <f t="shared" ref="L19:L61" si="1">I19+J19+K19</f>
        <v>0</v>
      </c>
      <c r="M19" s="38">
        <f t="shared" ref="M19:M61" si="2">ROUND(F19*G19,2)</f>
        <v>0</v>
      </c>
      <c r="N19" s="38">
        <f t="shared" ref="N19:N61" si="3">ROUND(F19*I19,2)</f>
        <v>0</v>
      </c>
      <c r="O19" s="38">
        <f t="shared" ref="O19:O61" si="4">ROUND(F19*J19,2)</f>
        <v>0</v>
      </c>
      <c r="P19" s="38">
        <f t="shared" ref="P19:P61" si="5">ROUND(F19*K19,2)</f>
        <v>0</v>
      </c>
      <c r="Q19" s="38">
        <f t="shared" ref="Q19:Q61" si="6">N19+O19+P19</f>
        <v>0</v>
      </c>
    </row>
    <row r="20" spans="1:17" x14ac:dyDescent="0.2">
      <c r="A20" s="105" t="s">
        <v>69</v>
      </c>
      <c r="B20" s="106"/>
      <c r="C20" s="111" t="s">
        <v>261</v>
      </c>
      <c r="D20" s="111"/>
      <c r="E20" s="106" t="s">
        <v>107</v>
      </c>
      <c r="F20" s="107">
        <v>2</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17" x14ac:dyDescent="0.2">
      <c r="A21" s="105" t="s">
        <v>71</v>
      </c>
      <c r="B21" s="106"/>
      <c r="C21" s="111" t="s">
        <v>262</v>
      </c>
      <c r="D21" s="111"/>
      <c r="E21" s="106" t="s">
        <v>107</v>
      </c>
      <c r="F21" s="107">
        <v>2</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ht="25.5" x14ac:dyDescent="0.2">
      <c r="A22" s="208" t="s">
        <v>50</v>
      </c>
      <c r="B22" s="202" t="s">
        <v>256</v>
      </c>
      <c r="C22" s="222" t="s">
        <v>263</v>
      </c>
      <c r="D22" s="220" t="s">
        <v>258</v>
      </c>
      <c r="E22" s="202"/>
      <c r="F22" s="210"/>
      <c r="G22" s="203"/>
      <c r="H22" s="203"/>
      <c r="I22" s="203"/>
      <c r="J22" s="203"/>
      <c r="K22" s="203"/>
      <c r="L22" s="203"/>
      <c r="M22" s="203"/>
      <c r="N22" s="203"/>
      <c r="O22" s="203"/>
      <c r="P22" s="203"/>
      <c r="Q22" s="203"/>
    </row>
    <row r="23" spans="1:17" ht="38.25" x14ac:dyDescent="0.2">
      <c r="A23" s="105" t="s">
        <v>72</v>
      </c>
      <c r="B23" s="106"/>
      <c r="C23" s="111" t="s">
        <v>1142</v>
      </c>
      <c r="D23" s="111" t="s">
        <v>1143</v>
      </c>
      <c r="E23" s="106" t="s">
        <v>68</v>
      </c>
      <c r="F23" s="107">
        <v>1047.9000000000001</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x14ac:dyDescent="0.2">
      <c r="A24" s="105" t="s">
        <v>75</v>
      </c>
      <c r="B24" s="106"/>
      <c r="C24" s="111" t="s">
        <v>265</v>
      </c>
      <c r="D24" s="111" t="s">
        <v>1143</v>
      </c>
      <c r="E24" s="106" t="s">
        <v>70</v>
      </c>
      <c r="F24" s="107">
        <v>470.4</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x14ac:dyDescent="0.2">
      <c r="A25" s="105" t="s">
        <v>90</v>
      </c>
      <c r="B25" s="106"/>
      <c r="C25" s="111" t="s">
        <v>266</v>
      </c>
      <c r="D25" s="111" t="s">
        <v>1143</v>
      </c>
      <c r="E25" s="106" t="s">
        <v>68</v>
      </c>
      <c r="F25" s="107">
        <v>22</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ht="25.5" x14ac:dyDescent="0.2">
      <c r="A26" s="105" t="s">
        <v>91</v>
      </c>
      <c r="B26" s="106"/>
      <c r="C26" s="111" t="s">
        <v>270</v>
      </c>
      <c r="D26" s="111" t="s">
        <v>1143</v>
      </c>
      <c r="E26" s="106" t="s">
        <v>70</v>
      </c>
      <c r="F26" s="107">
        <v>693.01</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ht="51" x14ac:dyDescent="0.2">
      <c r="A27" s="105" t="s">
        <v>92</v>
      </c>
      <c r="B27" s="106"/>
      <c r="C27" s="111" t="s">
        <v>1144</v>
      </c>
      <c r="D27" s="111" t="s">
        <v>1143</v>
      </c>
      <c r="E27" s="106" t="s">
        <v>81</v>
      </c>
      <c r="F27" s="107">
        <v>672</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ht="25.5" x14ac:dyDescent="0.2">
      <c r="A28" s="105" t="s">
        <v>93</v>
      </c>
      <c r="B28" s="106"/>
      <c r="C28" s="111" t="s">
        <v>1145</v>
      </c>
      <c r="D28" s="111" t="s">
        <v>1143</v>
      </c>
      <c r="E28" s="106" t="s">
        <v>74</v>
      </c>
      <c r="F28" s="107">
        <v>42.84</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ht="51" x14ac:dyDescent="0.2">
      <c r="A29" s="105" t="s">
        <v>94</v>
      </c>
      <c r="B29" s="106"/>
      <c r="C29" s="111" t="s">
        <v>1146</v>
      </c>
      <c r="D29" s="111" t="s">
        <v>1143</v>
      </c>
      <c r="E29" s="106" t="s">
        <v>74</v>
      </c>
      <c r="F29" s="107">
        <v>908.18</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ht="38.25" x14ac:dyDescent="0.2">
      <c r="A30" s="105" t="s">
        <v>95</v>
      </c>
      <c r="B30" s="106"/>
      <c r="C30" s="111" t="s">
        <v>276</v>
      </c>
      <c r="D30" s="111" t="s">
        <v>1143</v>
      </c>
      <c r="E30" s="106" t="s">
        <v>70</v>
      </c>
      <c r="F30" s="107">
        <v>16.8</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ht="25.5" x14ac:dyDescent="0.2">
      <c r="A31" s="208" t="s">
        <v>51</v>
      </c>
      <c r="B31" s="202" t="s">
        <v>256</v>
      </c>
      <c r="C31" s="222" t="s">
        <v>277</v>
      </c>
      <c r="D31" s="220" t="s">
        <v>258</v>
      </c>
      <c r="E31" s="202"/>
      <c r="F31" s="210"/>
      <c r="G31" s="203"/>
      <c r="H31" s="203"/>
      <c r="I31" s="203"/>
      <c r="J31" s="203"/>
      <c r="K31" s="203"/>
      <c r="L31" s="203"/>
      <c r="M31" s="203"/>
      <c r="N31" s="203"/>
      <c r="O31" s="203"/>
      <c r="P31" s="203"/>
      <c r="Q31" s="203"/>
    </row>
    <row r="32" spans="1:17" ht="38.25" x14ac:dyDescent="0.2">
      <c r="A32" s="105" t="s">
        <v>76</v>
      </c>
      <c r="B32" s="106"/>
      <c r="C32" s="111" t="s">
        <v>278</v>
      </c>
      <c r="D32" s="111" t="s">
        <v>1143</v>
      </c>
      <c r="E32" s="106" t="s">
        <v>107</v>
      </c>
      <c r="F32" s="107">
        <v>14</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17" ht="63.75" x14ac:dyDescent="0.2">
      <c r="A33" s="105" t="s">
        <v>77</v>
      </c>
      <c r="B33" s="106"/>
      <c r="C33" s="111" t="s">
        <v>279</v>
      </c>
      <c r="D33" s="111" t="s">
        <v>1147</v>
      </c>
      <c r="E33" s="106" t="s">
        <v>74</v>
      </c>
      <c r="F33" s="107">
        <v>105.765</v>
      </c>
      <c r="G33" s="37"/>
      <c r="H33" s="37"/>
      <c r="I33" s="38">
        <f t="shared" si="0"/>
        <v>0</v>
      </c>
      <c r="J33" s="37"/>
      <c r="K33" s="37"/>
      <c r="L33" s="38">
        <f t="shared" si="1"/>
        <v>0</v>
      </c>
      <c r="M33" s="38">
        <f t="shared" si="2"/>
        <v>0</v>
      </c>
      <c r="N33" s="38">
        <f t="shared" si="3"/>
        <v>0</v>
      </c>
      <c r="O33" s="38">
        <f t="shared" si="4"/>
        <v>0</v>
      </c>
      <c r="P33" s="38">
        <f t="shared" si="5"/>
        <v>0</v>
      </c>
      <c r="Q33" s="38">
        <f t="shared" si="6"/>
        <v>0</v>
      </c>
    </row>
    <row r="34" spans="1:17" ht="25.5" x14ac:dyDescent="0.2">
      <c r="A34" s="105" t="s">
        <v>78</v>
      </c>
      <c r="B34" s="106"/>
      <c r="C34" s="111" t="s">
        <v>283</v>
      </c>
      <c r="D34" s="111" t="s">
        <v>1147</v>
      </c>
      <c r="E34" s="106" t="s">
        <v>74</v>
      </c>
      <c r="F34" s="107">
        <v>358.23</v>
      </c>
      <c r="G34" s="37"/>
      <c r="H34" s="37"/>
      <c r="I34" s="38">
        <f t="shared" si="0"/>
        <v>0</v>
      </c>
      <c r="J34" s="37"/>
      <c r="K34" s="37"/>
      <c r="L34" s="38">
        <f t="shared" si="1"/>
        <v>0</v>
      </c>
      <c r="M34" s="38">
        <f t="shared" si="2"/>
        <v>0</v>
      </c>
      <c r="N34" s="38">
        <f t="shared" si="3"/>
        <v>0</v>
      </c>
      <c r="O34" s="38">
        <f t="shared" si="4"/>
        <v>0</v>
      </c>
      <c r="P34" s="38">
        <f t="shared" si="5"/>
        <v>0</v>
      </c>
      <c r="Q34" s="38">
        <f t="shared" si="6"/>
        <v>0</v>
      </c>
    </row>
    <row r="35" spans="1:17" ht="89.25" x14ac:dyDescent="0.2">
      <c r="A35" s="105" t="s">
        <v>79</v>
      </c>
      <c r="B35" s="106"/>
      <c r="C35" s="111" t="s">
        <v>284</v>
      </c>
      <c r="D35" s="111" t="s">
        <v>1147</v>
      </c>
      <c r="E35" s="106" t="s">
        <v>68</v>
      </c>
      <c r="F35" s="107">
        <v>919.83</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17" ht="38.25" x14ac:dyDescent="0.2">
      <c r="A36" s="105" t="s">
        <v>97</v>
      </c>
      <c r="B36" s="106"/>
      <c r="C36" s="111" t="s">
        <v>287</v>
      </c>
      <c r="D36" s="111" t="s">
        <v>1148</v>
      </c>
      <c r="E36" s="106" t="s">
        <v>74</v>
      </c>
      <c r="F36" s="107">
        <v>102.82</v>
      </c>
      <c r="G36" s="37"/>
      <c r="H36" s="37"/>
      <c r="I36" s="38">
        <f t="shared" si="0"/>
        <v>0</v>
      </c>
      <c r="J36" s="37"/>
      <c r="K36" s="37"/>
      <c r="L36" s="38">
        <f t="shared" si="1"/>
        <v>0</v>
      </c>
      <c r="M36" s="38">
        <f t="shared" si="2"/>
        <v>0</v>
      </c>
      <c r="N36" s="38">
        <f t="shared" si="3"/>
        <v>0</v>
      </c>
      <c r="O36" s="38">
        <f t="shared" si="4"/>
        <v>0</v>
      </c>
      <c r="P36" s="38">
        <f t="shared" si="5"/>
        <v>0</v>
      </c>
      <c r="Q36" s="38">
        <f t="shared" si="6"/>
        <v>0</v>
      </c>
    </row>
    <row r="37" spans="1:17" ht="38.25" x14ac:dyDescent="0.2">
      <c r="A37" s="105" t="s">
        <v>98</v>
      </c>
      <c r="B37" s="106"/>
      <c r="C37" s="111" t="s">
        <v>288</v>
      </c>
      <c r="D37" s="111" t="s">
        <v>1149</v>
      </c>
      <c r="E37" s="106" t="s">
        <v>74</v>
      </c>
      <c r="F37" s="107">
        <v>24.19</v>
      </c>
      <c r="G37" s="37"/>
      <c r="H37" s="37"/>
      <c r="I37" s="38">
        <f t="shared" si="0"/>
        <v>0</v>
      </c>
      <c r="J37" s="37"/>
      <c r="K37" s="37"/>
      <c r="L37" s="38">
        <f t="shared" si="1"/>
        <v>0</v>
      </c>
      <c r="M37" s="38">
        <f t="shared" si="2"/>
        <v>0</v>
      </c>
      <c r="N37" s="38">
        <f t="shared" si="3"/>
        <v>0</v>
      </c>
      <c r="O37" s="38">
        <f t="shared" si="4"/>
        <v>0</v>
      </c>
      <c r="P37" s="38">
        <f t="shared" si="5"/>
        <v>0</v>
      </c>
      <c r="Q37" s="38">
        <f t="shared" si="6"/>
        <v>0</v>
      </c>
    </row>
    <row r="38" spans="1:17" ht="63.75" x14ac:dyDescent="0.2">
      <c r="A38" s="105" t="s">
        <v>99</v>
      </c>
      <c r="B38" s="106"/>
      <c r="C38" s="111" t="s">
        <v>303</v>
      </c>
      <c r="D38" s="111" t="s">
        <v>1147</v>
      </c>
      <c r="E38" s="106" t="s">
        <v>70</v>
      </c>
      <c r="F38" s="107">
        <v>5</v>
      </c>
      <c r="G38" s="37"/>
      <c r="H38" s="37"/>
      <c r="I38" s="38">
        <f t="shared" si="0"/>
        <v>0</v>
      </c>
      <c r="J38" s="37"/>
      <c r="K38" s="37"/>
      <c r="L38" s="38">
        <f t="shared" si="1"/>
        <v>0</v>
      </c>
      <c r="M38" s="38">
        <f t="shared" si="2"/>
        <v>0</v>
      </c>
      <c r="N38" s="38">
        <f t="shared" si="3"/>
        <v>0</v>
      </c>
      <c r="O38" s="38">
        <f t="shared" si="4"/>
        <v>0</v>
      </c>
      <c r="P38" s="38">
        <f t="shared" si="5"/>
        <v>0</v>
      </c>
      <c r="Q38" s="38">
        <f t="shared" si="6"/>
        <v>0</v>
      </c>
    </row>
    <row r="39" spans="1:17" x14ac:dyDescent="0.2">
      <c r="A39" s="237" t="s">
        <v>1150</v>
      </c>
      <c r="B39" s="106"/>
      <c r="C39" s="111" t="s">
        <v>1545</v>
      </c>
      <c r="D39" s="111"/>
      <c r="E39" s="106" t="s">
        <v>291</v>
      </c>
      <c r="F39" s="107">
        <v>1.32</v>
      </c>
      <c r="G39" s="37"/>
      <c r="H39" s="37"/>
      <c r="I39" s="38">
        <f t="shared" si="0"/>
        <v>0</v>
      </c>
      <c r="J39" s="37"/>
      <c r="K39" s="37"/>
      <c r="L39" s="38">
        <f t="shared" si="1"/>
        <v>0</v>
      </c>
      <c r="M39" s="38">
        <f t="shared" si="2"/>
        <v>0</v>
      </c>
      <c r="N39" s="38">
        <f t="shared" si="3"/>
        <v>0</v>
      </c>
      <c r="O39" s="38">
        <f t="shared" si="4"/>
        <v>0</v>
      </c>
      <c r="P39" s="38">
        <f t="shared" si="5"/>
        <v>0</v>
      </c>
      <c r="Q39" s="38">
        <f t="shared" si="6"/>
        <v>0</v>
      </c>
    </row>
    <row r="40" spans="1:17" x14ac:dyDescent="0.2">
      <c r="A40" s="105" t="s">
        <v>1151</v>
      </c>
      <c r="B40" s="106"/>
      <c r="C40" s="111" t="s">
        <v>294</v>
      </c>
      <c r="D40" s="111"/>
      <c r="E40" s="106" t="s">
        <v>81</v>
      </c>
      <c r="F40" s="107">
        <v>28</v>
      </c>
      <c r="G40" s="37"/>
      <c r="H40" s="37"/>
      <c r="I40" s="38">
        <f t="shared" si="0"/>
        <v>0</v>
      </c>
      <c r="J40" s="37"/>
      <c r="K40" s="37"/>
      <c r="L40" s="38">
        <f t="shared" si="1"/>
        <v>0</v>
      </c>
      <c r="M40" s="38">
        <f t="shared" si="2"/>
        <v>0</v>
      </c>
      <c r="N40" s="38">
        <f t="shared" si="3"/>
        <v>0</v>
      </c>
      <c r="O40" s="38">
        <f t="shared" si="4"/>
        <v>0</v>
      </c>
      <c r="P40" s="38">
        <f t="shared" si="5"/>
        <v>0</v>
      </c>
      <c r="Q40" s="38">
        <f t="shared" si="6"/>
        <v>0</v>
      </c>
    </row>
    <row r="41" spans="1:17" s="12" customFormat="1" ht="25.5" x14ac:dyDescent="0.2">
      <c r="A41" s="105" t="s">
        <v>1152</v>
      </c>
      <c r="B41" s="106"/>
      <c r="C41" s="111" t="s">
        <v>296</v>
      </c>
      <c r="D41" s="111"/>
      <c r="E41" s="106" t="s">
        <v>107</v>
      </c>
      <c r="F41" s="107">
        <v>56</v>
      </c>
      <c r="G41" s="37"/>
      <c r="H41" s="37"/>
      <c r="I41" s="38">
        <f t="shared" si="0"/>
        <v>0</v>
      </c>
      <c r="J41" s="37"/>
      <c r="K41" s="37"/>
      <c r="L41" s="38">
        <f t="shared" si="1"/>
        <v>0</v>
      </c>
      <c r="M41" s="38">
        <f t="shared" si="2"/>
        <v>0</v>
      </c>
      <c r="N41" s="38">
        <f t="shared" si="3"/>
        <v>0</v>
      </c>
      <c r="O41" s="38">
        <f t="shared" si="4"/>
        <v>0</v>
      </c>
      <c r="P41" s="38">
        <f t="shared" si="5"/>
        <v>0</v>
      </c>
      <c r="Q41" s="38">
        <f t="shared" si="6"/>
        <v>0</v>
      </c>
    </row>
    <row r="42" spans="1:17" s="12" customFormat="1" ht="38.25" x14ac:dyDescent="0.2">
      <c r="A42" s="237" t="s">
        <v>1153</v>
      </c>
      <c r="B42" s="106"/>
      <c r="C42" s="111" t="s">
        <v>1546</v>
      </c>
      <c r="D42" s="111"/>
      <c r="E42" s="106" t="s">
        <v>70</v>
      </c>
      <c r="F42" s="107">
        <v>20</v>
      </c>
      <c r="G42" s="37"/>
      <c r="H42" s="37"/>
      <c r="I42" s="38">
        <f t="shared" si="0"/>
        <v>0</v>
      </c>
      <c r="J42" s="37"/>
      <c r="K42" s="37"/>
      <c r="L42" s="38">
        <f t="shared" si="1"/>
        <v>0</v>
      </c>
      <c r="M42" s="38">
        <f t="shared" si="2"/>
        <v>0</v>
      </c>
      <c r="N42" s="38">
        <f t="shared" si="3"/>
        <v>0</v>
      </c>
      <c r="O42" s="38">
        <f t="shared" si="4"/>
        <v>0</v>
      </c>
      <c r="P42" s="38">
        <f t="shared" si="5"/>
        <v>0</v>
      </c>
      <c r="Q42" s="38">
        <f t="shared" si="6"/>
        <v>0</v>
      </c>
    </row>
    <row r="43" spans="1:17" s="12" customFormat="1" ht="25.5" x14ac:dyDescent="0.2">
      <c r="A43" s="105" t="s">
        <v>1154</v>
      </c>
      <c r="B43" s="106"/>
      <c r="C43" s="111" t="s">
        <v>302</v>
      </c>
      <c r="D43" s="111"/>
      <c r="E43" s="106" t="s">
        <v>70</v>
      </c>
      <c r="F43" s="107">
        <v>9.6</v>
      </c>
      <c r="G43" s="37"/>
      <c r="H43" s="37"/>
      <c r="I43" s="38">
        <f t="shared" si="0"/>
        <v>0</v>
      </c>
      <c r="J43" s="37"/>
      <c r="K43" s="37"/>
      <c r="L43" s="38">
        <f t="shared" si="1"/>
        <v>0</v>
      </c>
      <c r="M43" s="38">
        <f t="shared" si="2"/>
        <v>0</v>
      </c>
      <c r="N43" s="38">
        <f t="shared" si="3"/>
        <v>0</v>
      </c>
      <c r="O43" s="38">
        <f t="shared" si="4"/>
        <v>0</v>
      </c>
      <c r="P43" s="38">
        <f t="shared" si="5"/>
        <v>0</v>
      </c>
      <c r="Q43" s="38">
        <f t="shared" si="6"/>
        <v>0</v>
      </c>
    </row>
    <row r="44" spans="1:17" s="12" customFormat="1" ht="38.25" x14ac:dyDescent="0.2">
      <c r="A44" s="105" t="s">
        <v>100</v>
      </c>
      <c r="B44" s="106"/>
      <c r="C44" s="111" t="s">
        <v>312</v>
      </c>
      <c r="D44" s="111"/>
      <c r="E44" s="106" t="s">
        <v>70</v>
      </c>
      <c r="F44" s="107">
        <v>151</v>
      </c>
      <c r="G44" s="37"/>
      <c r="H44" s="37"/>
      <c r="I44" s="38">
        <f t="shared" si="0"/>
        <v>0</v>
      </c>
      <c r="J44" s="37"/>
      <c r="K44" s="37"/>
      <c r="L44" s="38">
        <f t="shared" si="1"/>
        <v>0</v>
      </c>
      <c r="M44" s="38">
        <f t="shared" si="2"/>
        <v>0</v>
      </c>
      <c r="N44" s="38">
        <f t="shared" si="3"/>
        <v>0</v>
      </c>
      <c r="O44" s="38">
        <f t="shared" si="4"/>
        <v>0</v>
      </c>
      <c r="P44" s="38">
        <f t="shared" si="5"/>
        <v>0</v>
      </c>
      <c r="Q44" s="38">
        <f t="shared" si="6"/>
        <v>0</v>
      </c>
    </row>
    <row r="45" spans="1:17" s="12" customFormat="1" x14ac:dyDescent="0.2">
      <c r="A45" s="237" t="s">
        <v>1155</v>
      </c>
      <c r="B45" s="106"/>
      <c r="C45" s="111" t="s">
        <v>1545</v>
      </c>
      <c r="D45" s="111"/>
      <c r="E45" s="106" t="s">
        <v>291</v>
      </c>
      <c r="F45" s="107">
        <v>18.899999999999999</v>
      </c>
      <c r="G45" s="37"/>
      <c r="H45" s="37"/>
      <c r="I45" s="38">
        <f t="shared" si="0"/>
        <v>0</v>
      </c>
      <c r="J45" s="37"/>
      <c r="K45" s="37"/>
      <c r="L45" s="38">
        <f t="shared" si="1"/>
        <v>0</v>
      </c>
      <c r="M45" s="38">
        <f t="shared" si="2"/>
        <v>0</v>
      </c>
      <c r="N45" s="38">
        <f t="shared" si="3"/>
        <v>0</v>
      </c>
      <c r="O45" s="38">
        <f t="shared" si="4"/>
        <v>0</v>
      </c>
      <c r="P45" s="38">
        <f t="shared" si="5"/>
        <v>0</v>
      </c>
      <c r="Q45" s="38">
        <f t="shared" si="6"/>
        <v>0</v>
      </c>
    </row>
    <row r="46" spans="1:17" s="12" customFormat="1" x14ac:dyDescent="0.2">
      <c r="A46" s="105" t="s">
        <v>1156</v>
      </c>
      <c r="B46" s="106"/>
      <c r="C46" s="111" t="s">
        <v>315</v>
      </c>
      <c r="D46" s="111"/>
      <c r="E46" s="106" t="s">
        <v>107</v>
      </c>
      <c r="F46" s="107">
        <v>237.6</v>
      </c>
      <c r="G46" s="37"/>
      <c r="H46" s="37"/>
      <c r="I46" s="38">
        <f t="shared" si="0"/>
        <v>0</v>
      </c>
      <c r="J46" s="37"/>
      <c r="K46" s="37"/>
      <c r="L46" s="38">
        <f t="shared" si="1"/>
        <v>0</v>
      </c>
      <c r="M46" s="38">
        <f t="shared" si="2"/>
        <v>0</v>
      </c>
      <c r="N46" s="38">
        <f t="shared" si="3"/>
        <v>0</v>
      </c>
      <c r="O46" s="38">
        <f t="shared" si="4"/>
        <v>0</v>
      </c>
      <c r="P46" s="38">
        <f t="shared" si="5"/>
        <v>0</v>
      </c>
      <c r="Q46" s="38">
        <f t="shared" si="6"/>
        <v>0</v>
      </c>
    </row>
    <row r="47" spans="1:17" s="12" customFormat="1" x14ac:dyDescent="0.2">
      <c r="A47" s="105" t="s">
        <v>1157</v>
      </c>
      <c r="B47" s="106"/>
      <c r="C47" s="111" t="s">
        <v>317</v>
      </c>
      <c r="D47" s="111"/>
      <c r="E47" s="106" t="s">
        <v>81</v>
      </c>
      <c r="F47" s="107">
        <v>36</v>
      </c>
      <c r="G47" s="37"/>
      <c r="H47" s="37"/>
      <c r="I47" s="38">
        <f t="shared" si="0"/>
        <v>0</v>
      </c>
      <c r="J47" s="37"/>
      <c r="K47" s="37"/>
      <c r="L47" s="38">
        <f t="shared" si="1"/>
        <v>0</v>
      </c>
      <c r="M47" s="38">
        <f t="shared" si="2"/>
        <v>0</v>
      </c>
      <c r="N47" s="38">
        <f t="shared" si="3"/>
        <v>0</v>
      </c>
      <c r="O47" s="38">
        <f t="shared" si="4"/>
        <v>0</v>
      </c>
      <c r="P47" s="38">
        <f t="shared" si="5"/>
        <v>0</v>
      </c>
      <c r="Q47" s="38">
        <f t="shared" si="6"/>
        <v>0</v>
      </c>
    </row>
    <row r="48" spans="1:17" s="12" customFormat="1" ht="25.5" x14ac:dyDescent="0.2">
      <c r="A48" s="105" t="s">
        <v>1158</v>
      </c>
      <c r="B48" s="106"/>
      <c r="C48" s="111" t="s">
        <v>321</v>
      </c>
      <c r="D48" s="111"/>
      <c r="E48" s="106" t="s">
        <v>68</v>
      </c>
      <c r="F48" s="107">
        <v>39.119999999999997</v>
      </c>
      <c r="G48" s="37"/>
      <c r="H48" s="37"/>
      <c r="I48" s="38">
        <f t="shared" si="0"/>
        <v>0</v>
      </c>
      <c r="J48" s="37"/>
      <c r="K48" s="37"/>
      <c r="L48" s="38">
        <f t="shared" si="1"/>
        <v>0</v>
      </c>
      <c r="M48" s="38">
        <f t="shared" si="2"/>
        <v>0</v>
      </c>
      <c r="N48" s="38">
        <f t="shared" si="3"/>
        <v>0</v>
      </c>
      <c r="O48" s="38">
        <f t="shared" si="4"/>
        <v>0</v>
      </c>
      <c r="P48" s="38">
        <f t="shared" si="5"/>
        <v>0</v>
      </c>
      <c r="Q48" s="38">
        <f t="shared" si="6"/>
        <v>0</v>
      </c>
    </row>
    <row r="49" spans="1:237" s="12" customFormat="1" ht="25.5" x14ac:dyDescent="0.2">
      <c r="A49" s="105" t="s">
        <v>1159</v>
      </c>
      <c r="B49" s="106"/>
      <c r="C49" s="111" t="s">
        <v>323</v>
      </c>
      <c r="D49" s="111"/>
      <c r="E49" s="106" t="s">
        <v>74</v>
      </c>
      <c r="F49" s="107">
        <v>10</v>
      </c>
      <c r="G49" s="37"/>
      <c r="H49" s="37"/>
      <c r="I49" s="38">
        <f t="shared" si="0"/>
        <v>0</v>
      </c>
      <c r="J49" s="37"/>
      <c r="K49" s="37"/>
      <c r="L49" s="38">
        <f t="shared" si="1"/>
        <v>0</v>
      </c>
      <c r="M49" s="38">
        <f t="shared" si="2"/>
        <v>0</v>
      </c>
      <c r="N49" s="38">
        <f t="shared" si="3"/>
        <v>0</v>
      </c>
      <c r="O49" s="38">
        <f t="shared" si="4"/>
        <v>0</v>
      </c>
      <c r="P49" s="38">
        <f t="shared" si="5"/>
        <v>0</v>
      </c>
      <c r="Q49" s="38">
        <f t="shared" si="6"/>
        <v>0</v>
      </c>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row>
    <row r="50" spans="1:237" s="12" customFormat="1" ht="38.25" x14ac:dyDescent="0.2">
      <c r="A50" s="105" t="s">
        <v>1160</v>
      </c>
      <c r="B50" s="106"/>
      <c r="C50" s="111" t="s">
        <v>325</v>
      </c>
      <c r="D50" s="111"/>
      <c r="E50" s="106" t="s">
        <v>68</v>
      </c>
      <c r="F50" s="107">
        <v>429.6</v>
      </c>
      <c r="G50" s="37"/>
      <c r="H50" s="37"/>
      <c r="I50" s="38">
        <f t="shared" si="0"/>
        <v>0</v>
      </c>
      <c r="J50" s="37"/>
      <c r="K50" s="37"/>
      <c r="L50" s="38">
        <f t="shared" si="1"/>
        <v>0</v>
      </c>
      <c r="M50" s="38">
        <f t="shared" si="2"/>
        <v>0</v>
      </c>
      <c r="N50" s="38">
        <f t="shared" si="3"/>
        <v>0</v>
      </c>
      <c r="O50" s="38">
        <f t="shared" si="4"/>
        <v>0</v>
      </c>
      <c r="P50" s="38">
        <f t="shared" si="5"/>
        <v>0</v>
      </c>
      <c r="Q50" s="38">
        <f t="shared" si="6"/>
        <v>0</v>
      </c>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row>
    <row r="51" spans="1:237" s="12" customFormat="1" ht="38.25" x14ac:dyDescent="0.2">
      <c r="A51" s="105" t="s">
        <v>1161</v>
      </c>
      <c r="B51" s="106"/>
      <c r="C51" s="111" t="s">
        <v>327</v>
      </c>
      <c r="D51" s="111"/>
      <c r="E51" s="106" t="s">
        <v>81</v>
      </c>
      <c r="F51" s="107">
        <v>116</v>
      </c>
      <c r="G51" s="37"/>
      <c r="H51" s="37"/>
      <c r="I51" s="38">
        <f t="shared" si="0"/>
        <v>0</v>
      </c>
      <c r="J51" s="37"/>
      <c r="K51" s="37"/>
      <c r="L51" s="38">
        <f t="shared" si="1"/>
        <v>0</v>
      </c>
      <c r="M51" s="38">
        <f t="shared" si="2"/>
        <v>0</v>
      </c>
      <c r="N51" s="38">
        <f t="shared" si="3"/>
        <v>0</v>
      </c>
      <c r="O51" s="38">
        <f t="shared" si="4"/>
        <v>0</v>
      </c>
      <c r="P51" s="38">
        <f t="shared" si="5"/>
        <v>0</v>
      </c>
      <c r="Q51" s="38">
        <f t="shared" si="6"/>
        <v>0</v>
      </c>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row>
    <row r="52" spans="1:237" s="12" customFormat="1" ht="38.25" x14ac:dyDescent="0.2">
      <c r="A52" s="237" t="s">
        <v>1162</v>
      </c>
      <c r="B52" s="106"/>
      <c r="C52" s="111" t="s">
        <v>1546</v>
      </c>
      <c r="D52" s="111"/>
      <c r="E52" s="106" t="s">
        <v>70</v>
      </c>
      <c r="F52" s="107">
        <v>315</v>
      </c>
      <c r="G52" s="37"/>
      <c r="H52" s="37"/>
      <c r="I52" s="38">
        <f t="shared" si="0"/>
        <v>0</v>
      </c>
      <c r="J52" s="37"/>
      <c r="K52" s="37"/>
      <c r="L52" s="38">
        <f t="shared" si="1"/>
        <v>0</v>
      </c>
      <c r="M52" s="38">
        <f t="shared" si="2"/>
        <v>0</v>
      </c>
      <c r="N52" s="38">
        <f t="shared" si="3"/>
        <v>0</v>
      </c>
      <c r="O52" s="38">
        <f t="shared" si="4"/>
        <v>0</v>
      </c>
      <c r="P52" s="38">
        <f t="shared" si="5"/>
        <v>0</v>
      </c>
      <c r="Q52" s="38">
        <f t="shared" si="6"/>
        <v>0</v>
      </c>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row>
    <row r="53" spans="1:237" s="12" customFormat="1" ht="25.5" x14ac:dyDescent="0.2">
      <c r="A53" s="105" t="s">
        <v>1163</v>
      </c>
      <c r="B53" s="106"/>
      <c r="C53" s="111" t="s">
        <v>330</v>
      </c>
      <c r="D53" s="111"/>
      <c r="E53" s="106" t="s">
        <v>70</v>
      </c>
      <c r="F53" s="107">
        <v>315</v>
      </c>
      <c r="G53" s="37"/>
      <c r="H53" s="37"/>
      <c r="I53" s="38">
        <f t="shared" si="0"/>
        <v>0</v>
      </c>
      <c r="J53" s="37"/>
      <c r="K53" s="37"/>
      <c r="L53" s="38">
        <f t="shared" si="1"/>
        <v>0</v>
      </c>
      <c r="M53" s="38">
        <f t="shared" si="2"/>
        <v>0</v>
      </c>
      <c r="N53" s="38">
        <f t="shared" si="3"/>
        <v>0</v>
      </c>
      <c r="O53" s="38">
        <f t="shared" si="4"/>
        <v>0</v>
      </c>
      <c r="P53" s="38">
        <f t="shared" si="5"/>
        <v>0</v>
      </c>
      <c r="Q53" s="38">
        <f t="shared" si="6"/>
        <v>0</v>
      </c>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row>
    <row r="54" spans="1:237" s="12" customFormat="1" ht="25.5" x14ac:dyDescent="0.2">
      <c r="A54" s="105" t="s">
        <v>1164</v>
      </c>
      <c r="B54" s="106"/>
      <c r="C54" s="111" t="s">
        <v>333</v>
      </c>
      <c r="D54" s="111"/>
      <c r="E54" s="106" t="s">
        <v>70</v>
      </c>
      <c r="F54" s="107">
        <v>693</v>
      </c>
      <c r="G54" s="37"/>
      <c r="H54" s="37"/>
      <c r="I54" s="38">
        <f t="shared" si="0"/>
        <v>0</v>
      </c>
      <c r="J54" s="37"/>
      <c r="K54" s="37"/>
      <c r="L54" s="38">
        <f t="shared" si="1"/>
        <v>0</v>
      </c>
      <c r="M54" s="38">
        <f t="shared" si="2"/>
        <v>0</v>
      </c>
      <c r="N54" s="38">
        <f t="shared" si="3"/>
        <v>0</v>
      </c>
      <c r="O54" s="38">
        <f t="shared" si="4"/>
        <v>0</v>
      </c>
      <c r="P54" s="38">
        <f t="shared" si="5"/>
        <v>0</v>
      </c>
      <c r="Q54" s="38">
        <f t="shared" si="6"/>
        <v>0</v>
      </c>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row>
    <row r="55" spans="1:237" s="12" customFormat="1" ht="38.25" x14ac:dyDescent="0.2">
      <c r="A55" s="237" t="s">
        <v>101</v>
      </c>
      <c r="B55" s="106"/>
      <c r="C55" s="111" t="s">
        <v>1165</v>
      </c>
      <c r="D55" s="111"/>
      <c r="E55" s="106" t="s">
        <v>70</v>
      </c>
      <c r="F55" s="239">
        <v>190</v>
      </c>
      <c r="G55" s="37"/>
      <c r="H55" s="37"/>
      <c r="I55" s="38">
        <f t="shared" si="0"/>
        <v>0</v>
      </c>
      <c r="J55" s="37"/>
      <c r="K55" s="37"/>
      <c r="L55" s="38">
        <f t="shared" si="1"/>
        <v>0</v>
      </c>
      <c r="M55" s="38">
        <f t="shared" si="2"/>
        <v>0</v>
      </c>
      <c r="N55" s="38">
        <f t="shared" si="3"/>
        <v>0</v>
      </c>
      <c r="O55" s="38">
        <f t="shared" si="4"/>
        <v>0</v>
      </c>
      <c r="P55" s="38">
        <f t="shared" si="5"/>
        <v>0</v>
      </c>
      <c r="Q55" s="38">
        <f t="shared" si="6"/>
        <v>0</v>
      </c>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row>
    <row r="56" spans="1:237" s="12" customFormat="1" x14ac:dyDescent="0.2">
      <c r="A56" s="237" t="s">
        <v>1166</v>
      </c>
      <c r="B56" s="106"/>
      <c r="C56" s="111" t="s">
        <v>1545</v>
      </c>
      <c r="D56" s="111"/>
      <c r="E56" s="106" t="s">
        <v>291</v>
      </c>
      <c r="F56" s="107">
        <v>24.9</v>
      </c>
      <c r="G56" s="37"/>
      <c r="H56" s="37"/>
      <c r="I56" s="38">
        <f t="shared" si="0"/>
        <v>0</v>
      </c>
      <c r="J56" s="37"/>
      <c r="K56" s="37"/>
      <c r="L56" s="38">
        <f t="shared" si="1"/>
        <v>0</v>
      </c>
      <c r="M56" s="38">
        <f t="shared" si="2"/>
        <v>0</v>
      </c>
      <c r="N56" s="38">
        <f t="shared" si="3"/>
        <v>0</v>
      </c>
      <c r="O56" s="38">
        <f t="shared" si="4"/>
        <v>0</v>
      </c>
      <c r="P56" s="38">
        <f t="shared" si="5"/>
        <v>0</v>
      </c>
      <c r="Q56" s="38">
        <f t="shared" si="6"/>
        <v>0</v>
      </c>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row>
    <row r="57" spans="1:237" s="12" customFormat="1" ht="51" x14ac:dyDescent="0.2">
      <c r="A57" s="105" t="s">
        <v>1167</v>
      </c>
      <c r="B57" s="106"/>
      <c r="C57" s="111" t="s">
        <v>1168</v>
      </c>
      <c r="D57" s="111"/>
      <c r="E57" s="106" t="s">
        <v>107</v>
      </c>
      <c r="F57" s="107">
        <v>8</v>
      </c>
      <c r="G57" s="37"/>
      <c r="H57" s="37"/>
      <c r="I57" s="38">
        <f t="shared" si="0"/>
        <v>0</v>
      </c>
      <c r="J57" s="37"/>
      <c r="K57" s="37"/>
      <c r="L57" s="38">
        <f t="shared" si="1"/>
        <v>0</v>
      </c>
      <c r="M57" s="38">
        <f t="shared" si="2"/>
        <v>0</v>
      </c>
      <c r="N57" s="38">
        <f t="shared" si="3"/>
        <v>0</v>
      </c>
      <c r="O57" s="38">
        <f t="shared" si="4"/>
        <v>0</v>
      </c>
      <c r="P57" s="38">
        <f t="shared" si="5"/>
        <v>0</v>
      </c>
      <c r="Q57" s="38">
        <f t="shared" si="6"/>
        <v>0</v>
      </c>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row>
    <row r="58" spans="1:237" s="12" customFormat="1" ht="25.5" x14ac:dyDescent="0.2">
      <c r="A58" s="105" t="s">
        <v>1169</v>
      </c>
      <c r="B58" s="106"/>
      <c r="C58" s="111" t="s">
        <v>1170</v>
      </c>
      <c r="D58" s="111"/>
      <c r="E58" s="106" t="s">
        <v>81</v>
      </c>
      <c r="F58" s="107">
        <v>151</v>
      </c>
      <c r="G58" s="37"/>
      <c r="H58" s="37"/>
      <c r="I58" s="38">
        <f t="shared" si="0"/>
        <v>0</v>
      </c>
      <c r="J58" s="37"/>
      <c r="K58" s="37"/>
      <c r="L58" s="38">
        <f t="shared" si="1"/>
        <v>0</v>
      </c>
      <c r="M58" s="38">
        <f t="shared" si="2"/>
        <v>0</v>
      </c>
      <c r="N58" s="38">
        <f t="shared" si="3"/>
        <v>0</v>
      </c>
      <c r="O58" s="38">
        <f t="shared" si="4"/>
        <v>0</v>
      </c>
      <c r="P58" s="38">
        <f t="shared" si="5"/>
        <v>0</v>
      </c>
      <c r="Q58" s="38">
        <f t="shared" si="6"/>
        <v>0</v>
      </c>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row>
    <row r="59" spans="1:237" s="12" customFormat="1" ht="38.25" x14ac:dyDescent="0.2">
      <c r="A59" s="237" t="s">
        <v>1171</v>
      </c>
      <c r="B59" s="106"/>
      <c r="C59" s="111" t="s">
        <v>1546</v>
      </c>
      <c r="D59" s="111"/>
      <c r="E59" s="106" t="s">
        <v>70</v>
      </c>
      <c r="F59" s="107">
        <v>415</v>
      </c>
      <c r="G59" s="37"/>
      <c r="H59" s="37"/>
      <c r="I59" s="38">
        <f t="shared" si="0"/>
        <v>0</v>
      </c>
      <c r="J59" s="37"/>
      <c r="K59" s="37"/>
      <c r="L59" s="38">
        <f t="shared" si="1"/>
        <v>0</v>
      </c>
      <c r="M59" s="38">
        <f t="shared" si="2"/>
        <v>0</v>
      </c>
      <c r="N59" s="38">
        <f t="shared" si="3"/>
        <v>0</v>
      </c>
      <c r="O59" s="38">
        <f t="shared" si="4"/>
        <v>0</v>
      </c>
      <c r="P59" s="38">
        <f t="shared" si="5"/>
        <v>0</v>
      </c>
      <c r="Q59" s="38">
        <f t="shared" si="6"/>
        <v>0</v>
      </c>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row>
    <row r="60" spans="1:237" s="12" customFormat="1" ht="25.5" x14ac:dyDescent="0.2">
      <c r="A60" s="105" t="s">
        <v>1172</v>
      </c>
      <c r="B60" s="106"/>
      <c r="C60" s="111" t="s">
        <v>330</v>
      </c>
      <c r="D60" s="111"/>
      <c r="E60" s="106" t="s">
        <v>70</v>
      </c>
      <c r="F60" s="107">
        <v>415</v>
      </c>
      <c r="G60" s="37"/>
      <c r="H60" s="37"/>
      <c r="I60" s="38">
        <f t="shared" si="0"/>
        <v>0</v>
      </c>
      <c r="J60" s="37"/>
      <c r="K60" s="37"/>
      <c r="L60" s="38">
        <f t="shared" si="1"/>
        <v>0</v>
      </c>
      <c r="M60" s="38">
        <f t="shared" si="2"/>
        <v>0</v>
      </c>
      <c r="N60" s="38">
        <f t="shared" si="3"/>
        <v>0</v>
      </c>
      <c r="O60" s="38">
        <f t="shared" si="4"/>
        <v>0</v>
      </c>
      <c r="P60" s="38">
        <f t="shared" si="5"/>
        <v>0</v>
      </c>
      <c r="Q60" s="38">
        <f t="shared" si="6"/>
        <v>0</v>
      </c>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row>
    <row r="61" spans="1:237" s="12" customFormat="1" ht="25.5" x14ac:dyDescent="0.2">
      <c r="A61" s="105" t="s">
        <v>1173</v>
      </c>
      <c r="B61" s="106"/>
      <c r="C61" s="111" t="s">
        <v>333</v>
      </c>
      <c r="D61" s="111"/>
      <c r="E61" s="106" t="s">
        <v>70</v>
      </c>
      <c r="F61" s="107">
        <v>913</v>
      </c>
      <c r="G61" s="37"/>
      <c r="H61" s="37"/>
      <c r="I61" s="38">
        <f t="shared" si="0"/>
        <v>0</v>
      </c>
      <c r="J61" s="37"/>
      <c r="K61" s="37"/>
      <c r="L61" s="38">
        <f t="shared" si="1"/>
        <v>0</v>
      </c>
      <c r="M61" s="38">
        <f t="shared" si="2"/>
        <v>0</v>
      </c>
      <c r="N61" s="38">
        <f t="shared" si="3"/>
        <v>0</v>
      </c>
      <c r="O61" s="38">
        <f t="shared" si="4"/>
        <v>0</v>
      </c>
      <c r="P61" s="38">
        <f t="shared" si="5"/>
        <v>0</v>
      </c>
      <c r="Q61" s="38">
        <f t="shared" si="6"/>
        <v>0</v>
      </c>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row>
    <row r="62" spans="1:237" s="12" customFormat="1" ht="25.5" x14ac:dyDescent="0.2">
      <c r="A62" s="105" t="s">
        <v>102</v>
      </c>
      <c r="B62" s="106"/>
      <c r="C62" s="111" t="s">
        <v>337</v>
      </c>
      <c r="D62" s="111"/>
      <c r="E62" s="106" t="s">
        <v>81</v>
      </c>
      <c r="F62" s="107">
        <v>8</v>
      </c>
      <c r="G62" s="37"/>
      <c r="H62" s="37"/>
      <c r="I62" s="38">
        <f t="shared" ref="I62:I78" si="7">ROUND(G62*H62,2)</f>
        <v>0</v>
      </c>
      <c r="J62" s="37"/>
      <c r="K62" s="37"/>
      <c r="L62" s="38">
        <f t="shared" ref="L62:L78" si="8">I62+J62+K62</f>
        <v>0</v>
      </c>
      <c r="M62" s="38">
        <f t="shared" ref="M62:M78" si="9">ROUND(F62*G62,2)</f>
        <v>0</v>
      </c>
      <c r="N62" s="38">
        <f t="shared" ref="N62:N78" si="10">ROUND(F62*I62,2)</f>
        <v>0</v>
      </c>
      <c r="O62" s="38">
        <f t="shared" ref="O62:O78" si="11">ROUND(F62*J62,2)</f>
        <v>0</v>
      </c>
      <c r="P62" s="38">
        <f t="shared" ref="P62:P78" si="12">ROUND(F62*K62,2)</f>
        <v>0</v>
      </c>
      <c r="Q62" s="38">
        <f t="shared" ref="Q62:Q78" si="13">N62+O62+P62</f>
        <v>0</v>
      </c>
    </row>
    <row r="63" spans="1:237" s="12" customFormat="1" x14ac:dyDescent="0.2">
      <c r="A63" s="105" t="s">
        <v>103</v>
      </c>
      <c r="B63" s="106"/>
      <c r="C63" s="111" t="s">
        <v>339</v>
      </c>
      <c r="D63" s="111"/>
      <c r="E63" s="106" t="s">
        <v>81</v>
      </c>
      <c r="F63" s="107">
        <v>2</v>
      </c>
      <c r="G63" s="37"/>
      <c r="H63" s="37"/>
      <c r="I63" s="38">
        <f t="shared" si="7"/>
        <v>0</v>
      </c>
      <c r="J63" s="37"/>
      <c r="K63" s="37"/>
      <c r="L63" s="38">
        <f t="shared" si="8"/>
        <v>0</v>
      </c>
      <c r="M63" s="38">
        <f t="shared" si="9"/>
        <v>0</v>
      </c>
      <c r="N63" s="38">
        <f t="shared" si="10"/>
        <v>0</v>
      </c>
      <c r="O63" s="38">
        <f t="shared" si="11"/>
        <v>0</v>
      </c>
      <c r="P63" s="38">
        <f t="shared" si="12"/>
        <v>0</v>
      </c>
      <c r="Q63" s="38">
        <f t="shared" si="13"/>
        <v>0</v>
      </c>
    </row>
    <row r="64" spans="1:237" s="12" customFormat="1" x14ac:dyDescent="0.2">
      <c r="A64" s="105" t="s">
        <v>311</v>
      </c>
      <c r="B64" s="106"/>
      <c r="C64" s="111" t="s">
        <v>341</v>
      </c>
      <c r="D64" s="111"/>
      <c r="E64" s="106" t="s">
        <v>81</v>
      </c>
      <c r="F64" s="107">
        <v>1</v>
      </c>
      <c r="G64" s="37"/>
      <c r="H64" s="37"/>
      <c r="I64" s="38">
        <f t="shared" si="7"/>
        <v>0</v>
      </c>
      <c r="J64" s="37"/>
      <c r="K64" s="37"/>
      <c r="L64" s="38">
        <f t="shared" si="8"/>
        <v>0</v>
      </c>
      <c r="M64" s="38">
        <f t="shared" si="9"/>
        <v>0</v>
      </c>
      <c r="N64" s="38">
        <f t="shared" si="10"/>
        <v>0</v>
      </c>
      <c r="O64" s="38">
        <f t="shared" si="11"/>
        <v>0</v>
      </c>
      <c r="P64" s="38">
        <f t="shared" si="12"/>
        <v>0</v>
      </c>
      <c r="Q64" s="38">
        <f t="shared" si="13"/>
        <v>0</v>
      </c>
    </row>
    <row r="65" spans="1:237" s="12" customFormat="1" ht="25.5" x14ac:dyDescent="0.2">
      <c r="A65" s="105" t="s">
        <v>334</v>
      </c>
      <c r="B65" s="106"/>
      <c r="C65" s="111" t="s">
        <v>343</v>
      </c>
      <c r="D65" s="111"/>
      <c r="E65" s="106" t="s">
        <v>68</v>
      </c>
      <c r="F65" s="107">
        <v>46.8</v>
      </c>
      <c r="G65" s="37"/>
      <c r="H65" s="37"/>
      <c r="I65" s="38">
        <f t="shared" si="7"/>
        <v>0</v>
      </c>
      <c r="J65" s="37"/>
      <c r="K65" s="37"/>
      <c r="L65" s="38">
        <f t="shared" si="8"/>
        <v>0</v>
      </c>
      <c r="M65" s="38">
        <f t="shared" si="9"/>
        <v>0</v>
      </c>
      <c r="N65" s="38">
        <f t="shared" si="10"/>
        <v>0</v>
      </c>
      <c r="O65" s="38">
        <f t="shared" si="11"/>
        <v>0</v>
      </c>
      <c r="P65" s="38">
        <f t="shared" si="12"/>
        <v>0</v>
      </c>
      <c r="Q65" s="38">
        <f t="shared" si="13"/>
        <v>0</v>
      </c>
    </row>
    <row r="66" spans="1:237" s="12" customFormat="1" ht="25.5" x14ac:dyDescent="0.2">
      <c r="A66" s="105" t="s">
        <v>336</v>
      </c>
      <c r="B66" s="106"/>
      <c r="C66" s="111" t="s">
        <v>354</v>
      </c>
      <c r="D66" s="111"/>
      <c r="E66" s="106" t="s">
        <v>68</v>
      </c>
      <c r="F66" s="107">
        <v>19</v>
      </c>
      <c r="G66" s="37"/>
      <c r="H66" s="37"/>
      <c r="I66" s="38">
        <f t="shared" si="7"/>
        <v>0</v>
      </c>
      <c r="J66" s="37"/>
      <c r="K66" s="37"/>
      <c r="L66" s="38">
        <f t="shared" si="8"/>
        <v>0</v>
      </c>
      <c r="M66" s="38">
        <f t="shared" si="9"/>
        <v>0</v>
      </c>
      <c r="N66" s="38">
        <f t="shared" si="10"/>
        <v>0</v>
      </c>
      <c r="O66" s="38">
        <f t="shared" si="11"/>
        <v>0</v>
      </c>
      <c r="P66" s="38">
        <f t="shared" si="12"/>
        <v>0</v>
      </c>
      <c r="Q66" s="38">
        <f t="shared" si="13"/>
        <v>0</v>
      </c>
    </row>
    <row r="67" spans="1:237" s="12" customFormat="1" ht="25.5" x14ac:dyDescent="0.2">
      <c r="A67" s="208" t="s">
        <v>52</v>
      </c>
      <c r="B67" s="202" t="s">
        <v>1174</v>
      </c>
      <c r="C67" s="222" t="s">
        <v>361</v>
      </c>
      <c r="D67" s="220" t="s">
        <v>258</v>
      </c>
      <c r="E67" s="202"/>
      <c r="F67" s="210"/>
      <c r="G67" s="203"/>
      <c r="H67" s="203"/>
      <c r="I67" s="203"/>
      <c r="J67" s="203"/>
      <c r="K67" s="203"/>
      <c r="L67" s="203"/>
      <c r="M67" s="203"/>
      <c r="N67" s="203"/>
      <c r="O67" s="203"/>
      <c r="P67" s="203"/>
      <c r="Q67" s="203"/>
    </row>
    <row r="68" spans="1:237" s="12" customFormat="1" ht="25.5" x14ac:dyDescent="0.2">
      <c r="A68" s="105" t="s">
        <v>80</v>
      </c>
      <c r="B68" s="106"/>
      <c r="C68" s="111" t="s">
        <v>362</v>
      </c>
      <c r="D68" s="111" t="s">
        <v>1147</v>
      </c>
      <c r="E68" s="106" t="s">
        <v>74</v>
      </c>
      <c r="F68" s="107">
        <v>45.45</v>
      </c>
      <c r="G68" s="37"/>
      <c r="H68" s="37"/>
      <c r="I68" s="38">
        <f t="shared" si="7"/>
        <v>0</v>
      </c>
      <c r="J68" s="37"/>
      <c r="K68" s="37"/>
      <c r="L68" s="38">
        <f t="shared" si="8"/>
        <v>0</v>
      </c>
      <c r="M68" s="38">
        <f t="shared" si="9"/>
        <v>0</v>
      </c>
      <c r="N68" s="38">
        <f t="shared" si="10"/>
        <v>0</v>
      </c>
      <c r="O68" s="38">
        <f t="shared" si="11"/>
        <v>0</v>
      </c>
      <c r="P68" s="38">
        <f t="shared" si="12"/>
        <v>0</v>
      </c>
      <c r="Q68" s="38">
        <f t="shared" si="13"/>
        <v>0</v>
      </c>
    </row>
    <row r="69" spans="1:237" s="12" customFormat="1" ht="25.5" x14ac:dyDescent="0.2">
      <c r="A69" s="105" t="s">
        <v>82</v>
      </c>
      <c r="B69" s="106"/>
      <c r="C69" s="111" t="s">
        <v>363</v>
      </c>
      <c r="D69" s="111" t="s">
        <v>1175</v>
      </c>
      <c r="E69" s="106" t="s">
        <v>74</v>
      </c>
      <c r="F69" s="107">
        <v>41.5</v>
      </c>
      <c r="G69" s="37"/>
      <c r="H69" s="37"/>
      <c r="I69" s="38">
        <f t="shared" si="7"/>
        <v>0</v>
      </c>
      <c r="J69" s="37"/>
      <c r="K69" s="37"/>
      <c r="L69" s="38">
        <f t="shared" si="8"/>
        <v>0</v>
      </c>
      <c r="M69" s="38">
        <f t="shared" si="9"/>
        <v>0</v>
      </c>
      <c r="N69" s="38">
        <f t="shared" si="10"/>
        <v>0</v>
      </c>
      <c r="O69" s="38">
        <f t="shared" si="11"/>
        <v>0</v>
      </c>
      <c r="P69" s="38">
        <f t="shared" si="12"/>
        <v>0</v>
      </c>
      <c r="Q69" s="38">
        <f t="shared" si="13"/>
        <v>0</v>
      </c>
    </row>
    <row r="70" spans="1:237" s="12" customFormat="1" ht="38.25" x14ac:dyDescent="0.2">
      <c r="A70" s="105" t="s">
        <v>83</v>
      </c>
      <c r="B70" s="106"/>
      <c r="C70" s="111" t="s">
        <v>364</v>
      </c>
      <c r="D70" s="111" t="s">
        <v>1147</v>
      </c>
      <c r="E70" s="106" t="s">
        <v>74</v>
      </c>
      <c r="F70" s="107">
        <v>32.6</v>
      </c>
      <c r="G70" s="37"/>
      <c r="H70" s="37"/>
      <c r="I70" s="38">
        <f t="shared" si="7"/>
        <v>0</v>
      </c>
      <c r="J70" s="37"/>
      <c r="K70" s="37"/>
      <c r="L70" s="38">
        <f t="shared" si="8"/>
        <v>0</v>
      </c>
      <c r="M70" s="38">
        <f t="shared" si="9"/>
        <v>0</v>
      </c>
      <c r="N70" s="38">
        <f t="shared" si="10"/>
        <v>0</v>
      </c>
      <c r="O70" s="38">
        <f t="shared" si="11"/>
        <v>0</v>
      </c>
      <c r="P70" s="38">
        <f t="shared" si="12"/>
        <v>0</v>
      </c>
      <c r="Q70" s="38">
        <f t="shared" si="13"/>
        <v>0</v>
      </c>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row>
    <row r="71" spans="1:237" s="12" customFormat="1" ht="38.25" x14ac:dyDescent="0.2">
      <c r="A71" s="105" t="s">
        <v>84</v>
      </c>
      <c r="B71" s="106"/>
      <c r="C71" s="111" t="s">
        <v>366</v>
      </c>
      <c r="D71" s="111" t="s">
        <v>1175</v>
      </c>
      <c r="E71" s="106" t="s">
        <v>70</v>
      </c>
      <c r="F71" s="107">
        <v>6</v>
      </c>
      <c r="G71" s="37"/>
      <c r="H71" s="37"/>
      <c r="I71" s="38">
        <f t="shared" si="7"/>
        <v>0</v>
      </c>
      <c r="J71" s="37"/>
      <c r="K71" s="37"/>
      <c r="L71" s="38">
        <f t="shared" si="8"/>
        <v>0</v>
      </c>
      <c r="M71" s="38">
        <f t="shared" si="9"/>
        <v>0</v>
      </c>
      <c r="N71" s="38">
        <f t="shared" si="10"/>
        <v>0</v>
      </c>
      <c r="O71" s="38">
        <f t="shared" si="11"/>
        <v>0</v>
      </c>
      <c r="P71" s="38">
        <f t="shared" si="12"/>
        <v>0</v>
      </c>
      <c r="Q71" s="38">
        <f t="shared" si="13"/>
        <v>0</v>
      </c>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row>
    <row r="72" spans="1:237" s="12" customFormat="1" ht="38.25" x14ac:dyDescent="0.2">
      <c r="A72" s="105" t="s">
        <v>85</v>
      </c>
      <c r="B72" s="106"/>
      <c r="C72" s="111" t="s">
        <v>367</v>
      </c>
      <c r="D72" s="111" t="s">
        <v>1175</v>
      </c>
      <c r="E72" s="106" t="s">
        <v>70</v>
      </c>
      <c r="F72" s="107">
        <v>2</v>
      </c>
      <c r="G72" s="37"/>
      <c r="H72" s="37"/>
      <c r="I72" s="38">
        <f t="shared" si="7"/>
        <v>0</v>
      </c>
      <c r="J72" s="37"/>
      <c r="K72" s="37"/>
      <c r="L72" s="38">
        <f t="shared" si="8"/>
        <v>0</v>
      </c>
      <c r="M72" s="38">
        <f t="shared" si="9"/>
        <v>0</v>
      </c>
      <c r="N72" s="38">
        <f t="shared" si="10"/>
        <v>0</v>
      </c>
      <c r="O72" s="38">
        <f t="shared" si="11"/>
        <v>0</v>
      </c>
      <c r="P72" s="38">
        <f t="shared" si="12"/>
        <v>0</v>
      </c>
      <c r="Q72" s="38">
        <f t="shared" si="13"/>
        <v>0</v>
      </c>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row>
    <row r="73" spans="1:237" s="12" customFormat="1" ht="38.25" x14ac:dyDescent="0.2">
      <c r="A73" s="105" t="s">
        <v>86</v>
      </c>
      <c r="B73" s="106"/>
      <c r="C73" s="111" t="s">
        <v>368</v>
      </c>
      <c r="D73" s="111" t="s">
        <v>1175</v>
      </c>
      <c r="E73" s="106" t="s">
        <v>70</v>
      </c>
      <c r="F73" s="107">
        <v>13</v>
      </c>
      <c r="G73" s="37"/>
      <c r="H73" s="37"/>
      <c r="I73" s="38">
        <f t="shared" si="7"/>
        <v>0</v>
      </c>
      <c r="J73" s="37"/>
      <c r="K73" s="37"/>
      <c r="L73" s="38">
        <f t="shared" si="8"/>
        <v>0</v>
      </c>
      <c r="M73" s="38">
        <f t="shared" si="9"/>
        <v>0</v>
      </c>
      <c r="N73" s="38">
        <f t="shared" si="10"/>
        <v>0</v>
      </c>
      <c r="O73" s="38">
        <f t="shared" si="11"/>
        <v>0</v>
      </c>
      <c r="P73" s="38">
        <f t="shared" si="12"/>
        <v>0</v>
      </c>
      <c r="Q73" s="38">
        <f t="shared" si="13"/>
        <v>0</v>
      </c>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row>
    <row r="74" spans="1:237" s="12" customFormat="1" ht="25.5" x14ac:dyDescent="0.2">
      <c r="A74" s="105" t="s">
        <v>88</v>
      </c>
      <c r="B74" s="106"/>
      <c r="C74" s="111" t="s">
        <v>369</v>
      </c>
      <c r="D74" s="111" t="s">
        <v>1147</v>
      </c>
      <c r="E74" s="106" t="s">
        <v>68</v>
      </c>
      <c r="F74" s="107">
        <v>414</v>
      </c>
      <c r="G74" s="37"/>
      <c r="H74" s="37"/>
      <c r="I74" s="38">
        <f t="shared" si="7"/>
        <v>0</v>
      </c>
      <c r="J74" s="37"/>
      <c r="K74" s="37"/>
      <c r="L74" s="38">
        <f t="shared" si="8"/>
        <v>0</v>
      </c>
      <c r="M74" s="38">
        <f t="shared" si="9"/>
        <v>0</v>
      </c>
      <c r="N74" s="38">
        <f t="shared" si="10"/>
        <v>0</v>
      </c>
      <c r="O74" s="38">
        <f t="shared" si="11"/>
        <v>0</v>
      </c>
      <c r="P74" s="38">
        <f t="shared" si="12"/>
        <v>0</v>
      </c>
      <c r="Q74" s="38">
        <f t="shared" si="13"/>
        <v>0</v>
      </c>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row>
    <row r="75" spans="1:237" s="12" customFormat="1" ht="25.5" x14ac:dyDescent="0.2">
      <c r="A75" s="105" t="s">
        <v>89</v>
      </c>
      <c r="B75" s="106"/>
      <c r="C75" s="111" t="s">
        <v>371</v>
      </c>
      <c r="D75" s="111" t="s">
        <v>1147</v>
      </c>
      <c r="E75" s="106" t="s">
        <v>68</v>
      </c>
      <c r="F75" s="107">
        <v>686</v>
      </c>
      <c r="G75" s="37"/>
      <c r="H75" s="37"/>
      <c r="I75" s="38">
        <f t="shared" si="7"/>
        <v>0</v>
      </c>
      <c r="J75" s="37"/>
      <c r="K75" s="37"/>
      <c r="L75" s="38">
        <f t="shared" si="8"/>
        <v>0</v>
      </c>
      <c r="M75" s="38">
        <f t="shared" si="9"/>
        <v>0</v>
      </c>
      <c r="N75" s="38">
        <f t="shared" si="10"/>
        <v>0</v>
      </c>
      <c r="O75" s="38">
        <f t="shared" si="11"/>
        <v>0</v>
      </c>
      <c r="P75" s="38">
        <f t="shared" si="12"/>
        <v>0</v>
      </c>
      <c r="Q75" s="38">
        <f t="shared" si="13"/>
        <v>0</v>
      </c>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row>
    <row r="76" spans="1:237" s="12" customFormat="1" ht="25.5" x14ac:dyDescent="0.2">
      <c r="A76" s="105" t="s">
        <v>370</v>
      </c>
      <c r="B76" s="106"/>
      <c r="C76" s="111" t="s">
        <v>373</v>
      </c>
      <c r="D76" s="111" t="s">
        <v>1147</v>
      </c>
      <c r="E76" s="106" t="s">
        <v>68</v>
      </c>
      <c r="F76" s="107">
        <v>1077</v>
      </c>
      <c r="G76" s="37"/>
      <c r="H76" s="37"/>
      <c r="I76" s="38">
        <f t="shared" si="7"/>
        <v>0</v>
      </c>
      <c r="J76" s="37"/>
      <c r="K76" s="37"/>
      <c r="L76" s="38">
        <f t="shared" si="8"/>
        <v>0</v>
      </c>
      <c r="M76" s="38">
        <f t="shared" si="9"/>
        <v>0</v>
      </c>
      <c r="N76" s="38">
        <f t="shared" si="10"/>
        <v>0</v>
      </c>
      <c r="O76" s="38">
        <f t="shared" si="11"/>
        <v>0</v>
      </c>
      <c r="P76" s="38">
        <f t="shared" si="12"/>
        <v>0</v>
      </c>
      <c r="Q76" s="38">
        <f t="shared" si="13"/>
        <v>0</v>
      </c>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row>
    <row r="77" spans="1:237" s="12" customFormat="1" ht="25.5" x14ac:dyDescent="0.2">
      <c r="A77" s="105" t="s">
        <v>372</v>
      </c>
      <c r="B77" s="106"/>
      <c r="C77" s="111" t="s">
        <v>375</v>
      </c>
      <c r="D77" s="111" t="s">
        <v>1147</v>
      </c>
      <c r="E77" s="106" t="s">
        <v>68</v>
      </c>
      <c r="F77" s="107">
        <v>1047</v>
      </c>
      <c r="G77" s="37"/>
      <c r="H77" s="37"/>
      <c r="I77" s="38">
        <f t="shared" si="7"/>
        <v>0</v>
      </c>
      <c r="J77" s="37"/>
      <c r="K77" s="37"/>
      <c r="L77" s="38">
        <f t="shared" si="8"/>
        <v>0</v>
      </c>
      <c r="M77" s="38">
        <f t="shared" si="9"/>
        <v>0</v>
      </c>
      <c r="N77" s="38">
        <f t="shared" si="10"/>
        <v>0</v>
      </c>
      <c r="O77" s="38">
        <f t="shared" si="11"/>
        <v>0</v>
      </c>
      <c r="P77" s="38">
        <f t="shared" si="12"/>
        <v>0</v>
      </c>
      <c r="Q77" s="38">
        <f t="shared" si="13"/>
        <v>0</v>
      </c>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row>
    <row r="78" spans="1:237" s="12" customFormat="1" ht="39" thickBot="1" x14ac:dyDescent="0.25">
      <c r="A78" s="108" t="s">
        <v>374</v>
      </c>
      <c r="B78" s="109"/>
      <c r="C78" s="112" t="s">
        <v>1176</v>
      </c>
      <c r="D78" s="112" t="s">
        <v>1147</v>
      </c>
      <c r="E78" s="109" t="s">
        <v>68</v>
      </c>
      <c r="F78" s="110">
        <v>6</v>
      </c>
      <c r="G78" s="77"/>
      <c r="H78" s="77"/>
      <c r="I78" s="78">
        <f t="shared" si="7"/>
        <v>0</v>
      </c>
      <c r="J78" s="77"/>
      <c r="K78" s="77"/>
      <c r="L78" s="78">
        <f t="shared" si="8"/>
        <v>0</v>
      </c>
      <c r="M78" s="78">
        <f t="shared" si="9"/>
        <v>0</v>
      </c>
      <c r="N78" s="78">
        <f t="shared" si="10"/>
        <v>0</v>
      </c>
      <c r="O78" s="78">
        <f t="shared" si="11"/>
        <v>0</v>
      </c>
      <c r="P78" s="78">
        <f t="shared" si="12"/>
        <v>0</v>
      </c>
      <c r="Q78" s="78">
        <f t="shared" si="13"/>
        <v>0</v>
      </c>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row>
    <row r="79" spans="1:237" x14ac:dyDescent="0.2">
      <c r="A79" s="324" t="s">
        <v>13</v>
      </c>
      <c r="B79" s="325"/>
      <c r="C79" s="325"/>
      <c r="D79" s="325"/>
      <c r="E79" s="325"/>
      <c r="F79" s="325"/>
      <c r="G79" s="325"/>
      <c r="H79" s="325"/>
      <c r="I79" s="325"/>
      <c r="J79" s="325"/>
      <c r="K79" s="325"/>
      <c r="L79" s="325"/>
      <c r="M79" s="39">
        <f>SUM(M17:M78)</f>
        <v>0</v>
      </c>
      <c r="N79" s="39">
        <f>SUM(N17:N78)</f>
        <v>0</v>
      </c>
      <c r="O79" s="39">
        <f>SUM(O17:O78)</f>
        <v>0</v>
      </c>
      <c r="P79" s="39">
        <f>SUM(P17:P78)</f>
        <v>0</v>
      </c>
      <c r="Q79" s="39">
        <f>SUM(Q17:Q78)</f>
        <v>0</v>
      </c>
      <c r="R79" s="16"/>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row>
    <row r="80" spans="1:237" ht="26.25" customHeight="1" thickBot="1" x14ac:dyDescent="0.25">
      <c r="A80" s="332" t="s">
        <v>37</v>
      </c>
      <c r="B80" s="333"/>
      <c r="C80" s="333"/>
      <c r="D80" s="333"/>
      <c r="E80" s="333"/>
      <c r="F80" s="333"/>
      <c r="G80" s="333"/>
      <c r="H80" s="333"/>
      <c r="I80" s="333"/>
      <c r="J80" s="333"/>
      <c r="K80" s="334"/>
      <c r="L80" s="40"/>
      <c r="M80" s="41"/>
      <c r="N80" s="41"/>
      <c r="O80" s="41">
        <f>ROUND(O79*L80,2)</f>
        <v>0</v>
      </c>
      <c r="P80" s="41"/>
      <c r="Q80" s="41">
        <f>O80</f>
        <v>0</v>
      </c>
      <c r="R80" s="42"/>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c r="EN80" s="43"/>
      <c r="EO80" s="43"/>
      <c r="EP80" s="43"/>
      <c r="EQ80" s="43"/>
      <c r="ER80" s="43"/>
      <c r="ES80" s="43"/>
      <c r="ET80" s="43"/>
      <c r="EU80" s="43"/>
      <c r="EV80" s="43"/>
      <c r="EW80" s="43"/>
      <c r="EX80" s="43"/>
      <c r="EY80" s="43"/>
      <c r="EZ80" s="43"/>
      <c r="FA80" s="43"/>
      <c r="FB80" s="43"/>
      <c r="FC80" s="43"/>
      <c r="FD80" s="43"/>
      <c r="FE80" s="43"/>
      <c r="FF80" s="43"/>
      <c r="FG80" s="43"/>
      <c r="FH80" s="43"/>
      <c r="FI80" s="43"/>
      <c r="FJ80" s="43"/>
      <c r="FK80" s="43"/>
      <c r="FL80" s="43"/>
      <c r="FM80" s="43"/>
      <c r="FN80" s="43"/>
      <c r="FO80" s="43"/>
      <c r="FP80" s="43"/>
      <c r="FQ80" s="43"/>
      <c r="FR80" s="43"/>
      <c r="FS80" s="43"/>
      <c r="FT80" s="43"/>
      <c r="FU80" s="43"/>
      <c r="FV80" s="43"/>
      <c r="FW80" s="43"/>
      <c r="FX80" s="43"/>
      <c r="FY80" s="43"/>
      <c r="FZ80" s="43"/>
      <c r="GA80" s="43"/>
      <c r="GB80" s="43"/>
      <c r="GC80" s="43"/>
      <c r="GD80" s="43"/>
      <c r="GE80" s="43"/>
      <c r="GF80" s="43"/>
      <c r="GG80" s="43"/>
      <c r="GH80" s="43"/>
      <c r="GI80" s="43"/>
      <c r="GJ80" s="43"/>
      <c r="GK80" s="43"/>
      <c r="GL80" s="43"/>
      <c r="GM80" s="43"/>
      <c r="GN80" s="43"/>
      <c r="GO80" s="43"/>
      <c r="GP80" s="43"/>
      <c r="GQ80" s="43"/>
      <c r="GR80" s="43"/>
      <c r="GS80" s="43"/>
      <c r="GT80" s="43"/>
      <c r="GU80" s="43"/>
      <c r="GV80" s="43"/>
      <c r="GW80" s="43"/>
      <c r="GX80" s="43"/>
      <c r="GY80" s="43"/>
      <c r="GZ80" s="43"/>
      <c r="HA80" s="43"/>
      <c r="HB80" s="43"/>
      <c r="HC80" s="43"/>
      <c r="HD80" s="43"/>
      <c r="HE80" s="43"/>
      <c r="HF80" s="43"/>
      <c r="HG80" s="43"/>
      <c r="HH80" s="43"/>
      <c r="HI80" s="43"/>
      <c r="HJ80" s="43"/>
      <c r="HK80" s="43"/>
      <c r="HL80" s="43"/>
      <c r="HM80" s="43"/>
      <c r="HN80" s="43"/>
      <c r="HO80" s="43"/>
      <c r="HP80" s="43"/>
      <c r="HQ80" s="43"/>
      <c r="HR80" s="43"/>
      <c r="HS80" s="43"/>
      <c r="HT80" s="43"/>
      <c r="HU80" s="43"/>
      <c r="HV80" s="43"/>
      <c r="HW80" s="43"/>
      <c r="HX80" s="43"/>
      <c r="HY80" s="43"/>
      <c r="HZ80" s="43"/>
      <c r="IA80" s="43"/>
      <c r="IB80" s="43"/>
      <c r="IC80" s="43"/>
    </row>
    <row r="81" spans="1:237" ht="16.5" thickBot="1" x14ac:dyDescent="0.25">
      <c r="A81" s="326" t="s">
        <v>35</v>
      </c>
      <c r="B81" s="327"/>
      <c r="C81" s="327"/>
      <c r="D81" s="327"/>
      <c r="E81" s="327"/>
      <c r="F81" s="327"/>
      <c r="G81" s="327"/>
      <c r="H81" s="327"/>
      <c r="I81" s="327"/>
      <c r="J81" s="327"/>
      <c r="K81" s="327"/>
      <c r="L81" s="327"/>
      <c r="M81" s="115">
        <f>M79</f>
        <v>0</v>
      </c>
      <c r="N81" s="115">
        <f>N79</f>
        <v>0</v>
      </c>
      <c r="O81" s="115">
        <f>O79+O80</f>
        <v>0</v>
      </c>
      <c r="P81" s="115">
        <f>P79</f>
        <v>0</v>
      </c>
      <c r="Q81" s="116">
        <f>Q79+Q80</f>
        <v>0</v>
      </c>
      <c r="R81" s="16"/>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row>
    <row r="82" spans="1:237" ht="15" customHeight="1" x14ac:dyDescent="0.2">
      <c r="A82" s="113"/>
      <c r="B82" s="113"/>
      <c r="C82" s="113"/>
      <c r="D82" s="113"/>
      <c r="E82" s="113"/>
      <c r="F82" s="113"/>
      <c r="G82" s="113"/>
      <c r="H82" s="113"/>
      <c r="I82" s="113"/>
      <c r="J82" s="113"/>
      <c r="K82" s="113"/>
      <c r="L82" s="113"/>
      <c r="M82" s="114"/>
      <c r="N82" s="114"/>
      <c r="O82" s="114"/>
      <c r="P82" s="114"/>
      <c r="Q82" s="114"/>
      <c r="R82" s="16"/>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row>
    <row r="83" spans="1:237" ht="12.75" customHeight="1" x14ac:dyDescent="0.2">
      <c r="A83" s="113"/>
      <c r="B83" s="113"/>
      <c r="C83" s="113"/>
      <c r="D83" s="113"/>
      <c r="E83" s="113"/>
      <c r="F83" s="113"/>
      <c r="G83" s="113"/>
      <c r="H83" s="113"/>
      <c r="I83" s="113"/>
      <c r="J83" s="113"/>
      <c r="K83" s="113"/>
      <c r="L83" s="113"/>
      <c r="M83" s="113"/>
      <c r="N83" s="113"/>
      <c r="O83" s="113"/>
      <c r="P83" s="113"/>
      <c r="Q83" s="114"/>
      <c r="R83" s="16"/>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row>
    <row r="84" spans="1:237" x14ac:dyDescent="0.2">
      <c r="A84" s="117" t="s">
        <v>36</v>
      </c>
      <c r="B84" s="113"/>
      <c r="C84" s="113"/>
      <c r="D84" s="113"/>
      <c r="E84" s="113"/>
      <c r="F84" s="113"/>
      <c r="G84" s="113"/>
      <c r="H84" s="113"/>
      <c r="I84" s="113"/>
      <c r="J84" s="113"/>
      <c r="K84" s="113"/>
      <c r="L84" s="113"/>
      <c r="M84" s="114"/>
      <c r="N84" s="114"/>
      <c r="O84" s="114"/>
      <c r="P84" s="114"/>
      <c r="Q84" s="114"/>
      <c r="R84" s="16"/>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row>
    <row r="85" spans="1:237" x14ac:dyDescent="0.2">
      <c r="A85" s="44"/>
      <c r="B85" s="44"/>
      <c r="C85" s="45"/>
      <c r="D85" s="45"/>
      <c r="E85" s="46"/>
      <c r="F85" s="47"/>
      <c r="G85" s="48"/>
      <c r="H85" s="48"/>
      <c r="I85" s="48"/>
      <c r="J85" s="48"/>
      <c r="K85" s="48"/>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c r="CA85" s="44"/>
      <c r="CB85" s="44"/>
      <c r="CC85" s="44"/>
      <c r="CD85" s="44"/>
      <c r="CE85" s="44"/>
      <c r="CF85" s="44"/>
      <c r="CG85" s="44"/>
      <c r="CH85" s="44"/>
      <c r="CI85" s="44"/>
      <c r="CJ85" s="44"/>
      <c r="CK85" s="44"/>
      <c r="CL85" s="44"/>
      <c r="CM85" s="44"/>
      <c r="CN85" s="44"/>
      <c r="CO85" s="44"/>
      <c r="CP85" s="44"/>
      <c r="CQ85" s="44"/>
      <c r="CR85" s="44"/>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c r="GG85" s="44"/>
      <c r="GH85" s="44"/>
      <c r="GI85" s="44"/>
      <c r="GJ85" s="44"/>
      <c r="GK85" s="44"/>
      <c r="GL85" s="44"/>
      <c r="GM85" s="44"/>
      <c r="GN85" s="44"/>
      <c r="GO85" s="44"/>
      <c r="GP85" s="44"/>
      <c r="GQ85" s="44"/>
      <c r="GR85" s="44"/>
      <c r="GS85" s="44"/>
      <c r="GT85" s="44"/>
      <c r="GU85" s="44"/>
      <c r="GV85" s="44"/>
      <c r="GW85" s="44"/>
      <c r="GX85" s="44"/>
      <c r="GY85" s="44"/>
      <c r="GZ85" s="44"/>
      <c r="HA85" s="44"/>
      <c r="HB85" s="44"/>
      <c r="HC85" s="44"/>
      <c r="HD85" s="44"/>
      <c r="HE85" s="44"/>
      <c r="HF85" s="44"/>
      <c r="HG85" s="44"/>
      <c r="HH85" s="44"/>
      <c r="HI85" s="44"/>
      <c r="HJ85" s="44"/>
      <c r="HK85" s="44"/>
      <c r="HL85" s="44"/>
      <c r="HM85" s="44"/>
      <c r="HN85" s="44"/>
      <c r="HO85" s="44"/>
      <c r="HP85" s="44"/>
      <c r="HQ85" s="44"/>
      <c r="HR85" s="44"/>
      <c r="HS85" s="44"/>
      <c r="HT85" s="44"/>
      <c r="HU85" s="44"/>
      <c r="HV85" s="44"/>
      <c r="HW85" s="44"/>
      <c r="HX85" s="44"/>
      <c r="HY85" s="44"/>
      <c r="HZ85" s="44"/>
      <c r="IA85" s="44"/>
      <c r="IB85" s="44"/>
      <c r="IC85" s="44"/>
    </row>
    <row r="86" spans="1:237" x14ac:dyDescent="0.2">
      <c r="A86" s="44"/>
      <c r="B86" s="44"/>
      <c r="C86" s="8"/>
      <c r="D86" s="49" t="s">
        <v>8</v>
      </c>
      <c r="E86" s="328">
        <f>Būv.KOPTĀME_!B30</f>
        <v>0</v>
      </c>
      <c r="F86" s="329"/>
      <c r="G86" s="329"/>
      <c r="H86" s="329"/>
      <c r="I86" s="329"/>
      <c r="J86" s="329"/>
      <c r="K86" s="329"/>
      <c r="L86" s="329"/>
      <c r="M86" s="329"/>
      <c r="N86" s="329"/>
      <c r="O86" s="329"/>
      <c r="P86" s="329"/>
      <c r="Q86" s="329"/>
      <c r="R86" s="48"/>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c r="GG86" s="44"/>
      <c r="GH86" s="44"/>
      <c r="GI86" s="44"/>
      <c r="GJ86" s="44"/>
      <c r="GK86" s="44"/>
      <c r="GL86" s="44"/>
      <c r="GM86" s="44"/>
      <c r="GN86" s="44"/>
      <c r="GO86" s="44"/>
      <c r="GP86" s="44"/>
      <c r="GQ86" s="44"/>
      <c r="GR86" s="44"/>
      <c r="GS86" s="44"/>
      <c r="GT86" s="44"/>
      <c r="GU86" s="44"/>
      <c r="GV86" s="44"/>
      <c r="GW86" s="44"/>
      <c r="GX86" s="44"/>
      <c r="GY86" s="44"/>
      <c r="GZ86" s="44"/>
      <c r="HA86" s="44"/>
      <c r="HB86" s="44"/>
      <c r="HC86" s="44"/>
      <c r="HD86" s="44"/>
      <c r="HE86" s="44"/>
      <c r="HF86" s="44"/>
      <c r="HG86" s="44"/>
      <c r="HH86" s="44"/>
      <c r="HI86" s="44"/>
      <c r="HJ86" s="44"/>
      <c r="HK86" s="44"/>
      <c r="HL86" s="44"/>
      <c r="HM86" s="44"/>
      <c r="HN86" s="44"/>
      <c r="HO86" s="44"/>
      <c r="HP86" s="44"/>
      <c r="HQ86" s="44"/>
      <c r="HR86" s="44"/>
      <c r="HS86" s="44"/>
      <c r="HT86" s="44"/>
      <c r="HU86" s="44"/>
      <c r="HV86" s="44"/>
      <c r="HW86" s="44"/>
      <c r="HX86" s="44"/>
      <c r="HY86" s="44"/>
      <c r="HZ86" s="44"/>
      <c r="IA86" s="44"/>
      <c r="IB86" s="44"/>
      <c r="IC86" s="44"/>
    </row>
    <row r="87" spans="1:237" x14ac:dyDescent="0.2">
      <c r="A87" s="50"/>
      <c r="B87" s="50"/>
      <c r="C87" s="8"/>
      <c r="D87" s="8"/>
      <c r="E87" s="321" t="s">
        <v>9</v>
      </c>
      <c r="F87" s="321"/>
      <c r="G87" s="321"/>
      <c r="H87" s="321"/>
      <c r="I87" s="321"/>
      <c r="J87" s="321"/>
      <c r="K87" s="321"/>
      <c r="L87" s="321"/>
      <c r="M87" s="321"/>
      <c r="N87" s="321"/>
      <c r="O87" s="321"/>
      <c r="P87" s="321"/>
      <c r="Q87" s="321"/>
      <c r="R87" s="16"/>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row>
    <row r="88" spans="1:237" x14ac:dyDescent="0.2">
      <c r="A88" s="51"/>
      <c r="B88" s="51"/>
      <c r="C88" s="8"/>
      <c r="D88" s="52" t="s">
        <v>14</v>
      </c>
      <c r="E88" s="330">
        <f>Kopsav.1!C44</f>
        <v>0</v>
      </c>
      <c r="F88" s="331"/>
      <c r="G88" s="331"/>
      <c r="H88" s="331"/>
      <c r="I88" s="331"/>
      <c r="J88" s="331"/>
      <c r="K88" s="331"/>
      <c r="L88" s="331"/>
      <c r="M88" s="331"/>
      <c r="N88" s="331"/>
      <c r="O88" s="331"/>
      <c r="P88" s="331"/>
      <c r="Q88" s="331"/>
      <c r="R88" s="16"/>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row>
    <row r="89" spans="1:237" x14ac:dyDescent="0.2">
      <c r="A89" s="51"/>
      <c r="B89" s="51"/>
      <c r="C89" s="53"/>
      <c r="D89" s="53"/>
      <c r="E89" s="321" t="s">
        <v>9</v>
      </c>
      <c r="F89" s="321"/>
      <c r="G89" s="321"/>
      <c r="H89" s="321"/>
      <c r="I89" s="321"/>
      <c r="J89" s="321"/>
      <c r="K89" s="321"/>
      <c r="L89" s="321"/>
      <c r="M89" s="321"/>
      <c r="N89" s="321"/>
      <c r="O89" s="321"/>
      <c r="P89" s="321"/>
      <c r="Q89" s="321"/>
      <c r="R89" s="16"/>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row>
    <row r="90" spans="1:237" x14ac:dyDescent="0.2">
      <c r="A90" s="51"/>
      <c r="B90" s="51"/>
      <c r="C90" s="8"/>
      <c r="D90" s="52" t="s">
        <v>15</v>
      </c>
      <c r="E90" s="322"/>
      <c r="F90" s="322"/>
      <c r="G90" s="322"/>
      <c r="H90" s="322"/>
      <c r="I90" s="54"/>
      <c r="J90" s="54"/>
      <c r="K90" s="54"/>
      <c r="L90" s="55"/>
      <c r="M90" s="55"/>
      <c r="N90" s="55"/>
      <c r="O90" s="55"/>
      <c r="P90" s="55"/>
      <c r="Q90" s="55"/>
      <c r="R90" s="16"/>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row>
    <row r="91" spans="1:237" x14ac:dyDescent="0.2">
      <c r="A91" s="51"/>
      <c r="B91" s="51"/>
      <c r="C91" s="323"/>
      <c r="D91" s="323"/>
      <c r="E91" s="323"/>
      <c r="F91" s="56"/>
      <c r="G91" s="57"/>
      <c r="H91" s="57"/>
      <c r="I91" s="57"/>
      <c r="J91" s="57"/>
      <c r="K91" s="57"/>
      <c r="L91" s="58"/>
      <c r="M91" s="58"/>
      <c r="N91" s="58"/>
      <c r="O91" s="58"/>
      <c r="P91" s="55"/>
      <c r="Q91" s="55"/>
      <c r="R91" s="16"/>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row>
    <row r="92" spans="1:237" x14ac:dyDescent="0.2">
      <c r="A92" s="59"/>
      <c r="B92" s="59"/>
      <c r="C92" s="60"/>
      <c r="D92" s="60"/>
      <c r="E92" s="61"/>
      <c r="F92" s="56"/>
      <c r="G92" s="62"/>
      <c r="H92" s="63"/>
      <c r="I92" s="63"/>
      <c r="J92" s="63"/>
      <c r="K92" s="63"/>
      <c r="L92" s="64"/>
      <c r="M92" s="64"/>
      <c r="N92" s="64"/>
      <c r="O92" s="64"/>
      <c r="P92" s="65"/>
      <c r="Q92" s="65"/>
      <c r="R92" s="18"/>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row>
    <row r="93" spans="1:237" x14ac:dyDescent="0.2">
      <c r="B93" s="118"/>
      <c r="C93" s="66"/>
      <c r="D93" s="66"/>
      <c r="E93" s="67"/>
      <c r="F93" s="68"/>
      <c r="G93" s="69"/>
      <c r="H93" s="69"/>
      <c r="I93" s="70"/>
      <c r="J93" s="69"/>
      <c r="K93" s="69"/>
      <c r="L93" s="7"/>
      <c r="M93" s="7"/>
      <c r="N93" s="7"/>
      <c r="O93" s="7"/>
      <c r="P93" s="7"/>
    </row>
    <row r="94" spans="1:237" ht="15" x14ac:dyDescent="0.2">
      <c r="B94" s="118"/>
      <c r="C94" s="122"/>
      <c r="D94" s="122"/>
      <c r="E94" s="122"/>
      <c r="F94" s="122"/>
      <c r="G94" s="122"/>
      <c r="H94" s="122"/>
      <c r="I94" s="122"/>
      <c r="J94" s="122"/>
      <c r="K94" s="122"/>
      <c r="L94" s="122"/>
      <c r="M94" s="122"/>
      <c r="N94" s="119"/>
      <c r="O94" s="120"/>
      <c r="P94" s="7"/>
    </row>
    <row r="95" spans="1:237" ht="15" x14ac:dyDescent="0.2">
      <c r="B95" s="118"/>
      <c r="C95" s="122"/>
      <c r="D95" s="122"/>
      <c r="E95" s="122"/>
      <c r="F95" s="122"/>
      <c r="G95" s="122"/>
      <c r="H95" s="122"/>
      <c r="I95" s="122"/>
      <c r="J95" s="122"/>
      <c r="K95" s="122"/>
      <c r="L95" s="122"/>
      <c r="M95" s="122"/>
      <c r="N95" s="119"/>
      <c r="O95" s="120"/>
      <c r="P95" s="7"/>
    </row>
    <row r="96" spans="1:237" ht="15" x14ac:dyDescent="0.2">
      <c r="B96" s="118"/>
      <c r="C96" s="122"/>
      <c r="D96" s="122"/>
      <c r="E96" s="122"/>
      <c r="F96" s="122"/>
      <c r="G96" s="122"/>
      <c r="H96" s="122"/>
      <c r="I96" s="122"/>
      <c r="J96" s="122"/>
      <c r="K96" s="122"/>
      <c r="L96" s="122"/>
      <c r="M96" s="122"/>
      <c r="N96" s="119"/>
      <c r="O96" s="120"/>
      <c r="P96" s="7"/>
    </row>
    <row r="97" spans="2:16" ht="14.25" x14ac:dyDescent="0.2">
      <c r="B97" s="118"/>
      <c r="C97" s="123"/>
      <c r="D97" s="123"/>
      <c r="E97" s="123"/>
      <c r="F97" s="123"/>
      <c r="G97" s="123"/>
      <c r="H97" s="123"/>
      <c r="I97" s="123"/>
      <c r="J97" s="123"/>
      <c r="K97" s="123"/>
      <c r="L97" s="123"/>
      <c r="M97" s="123"/>
      <c r="N97" s="123"/>
      <c r="O97" s="121"/>
      <c r="P97" s="7"/>
    </row>
    <row r="98" spans="2:16" x14ac:dyDescent="0.2">
      <c r="B98" s="118"/>
      <c r="C98" s="66"/>
      <c r="D98" s="66"/>
      <c r="E98" s="67"/>
      <c r="F98" s="68"/>
      <c r="G98" s="69"/>
      <c r="H98" s="69"/>
      <c r="I98" s="71"/>
      <c r="J98" s="69"/>
      <c r="K98" s="69"/>
      <c r="L98" s="7"/>
      <c r="M98" s="7"/>
      <c r="N98" s="7"/>
      <c r="O98" s="7"/>
      <c r="P98" s="7"/>
    </row>
    <row r="99" spans="2:16" x14ac:dyDescent="0.2">
      <c r="B99" s="118"/>
      <c r="C99" s="66"/>
      <c r="D99" s="66"/>
      <c r="E99" s="67"/>
      <c r="F99" s="68"/>
      <c r="G99" s="69"/>
      <c r="H99" s="69"/>
      <c r="I99" s="71"/>
      <c r="J99" s="72"/>
      <c r="K99" s="72"/>
      <c r="L99" s="9"/>
      <c r="M99" s="7"/>
      <c r="N99" s="7"/>
      <c r="O99" s="7"/>
      <c r="P99" s="7"/>
    </row>
    <row r="100" spans="2:16" x14ac:dyDescent="0.2">
      <c r="C100" s="66"/>
      <c r="D100" s="66"/>
      <c r="E100" s="67"/>
      <c r="F100" s="68"/>
      <c r="G100" s="69"/>
      <c r="H100" s="69"/>
      <c r="I100" s="69"/>
      <c r="J100" s="69"/>
      <c r="K100" s="69"/>
      <c r="L100" s="7"/>
    </row>
  </sheetData>
  <sheetProtection algorithmName="SHA-512" hashValue="zo3L5p4waRfZ4Tdbpkq0Tb98PZypydO03g86cjfFN+7s8DEZ7nMVDxpq61gM+MM/Q1qVbPjgvF9Tb7uLYjyCyQ==" saltValue="Pb1nXlM7NdDcTVlPp57KNw==" spinCount="100000" sheet="1" formatCells="0" formatColumns="0" formatRows="0" selectLockedCells="1" sort="0" autoFilter="0" pivotTables="0"/>
  <autoFilter ref="A16:Q81"/>
  <mergeCells count="21">
    <mergeCell ref="E86:Q86"/>
    <mergeCell ref="A4:Q4"/>
    <mergeCell ref="A6:Q6"/>
    <mergeCell ref="O11:P11"/>
    <mergeCell ref="O12:P12"/>
    <mergeCell ref="A14:A15"/>
    <mergeCell ref="B14:B15"/>
    <mergeCell ref="C14:C15"/>
    <mergeCell ref="D14:D15"/>
    <mergeCell ref="E14:E15"/>
    <mergeCell ref="F14:F15"/>
    <mergeCell ref="G14:L14"/>
    <mergeCell ref="M14:Q14"/>
    <mergeCell ref="A79:L79"/>
    <mergeCell ref="A80:K80"/>
    <mergeCell ref="A81:L81"/>
    <mergeCell ref="E87:Q87"/>
    <mergeCell ref="E88:Q88"/>
    <mergeCell ref="E89:Q89"/>
    <mergeCell ref="E90:H90"/>
    <mergeCell ref="C91:E91"/>
  </mergeCells>
  <pageMargins left="0.70866141732283472" right="0.70866141732283472" top="0.74803149606299213" bottom="0.74803149606299213" header="0.31496062992125984" footer="0.31496062992125984"/>
  <pageSetup scale="70" fitToHeight="0" orientation="landscape" cellComments="asDisplayed" r:id="rId1"/>
  <headerFooter>
    <oddFooter>&amp;C&amp;"time,Italic"&amp;10&amp;P (&amp;N)&amp;R&amp;"time,Italic"&amp;10&amp;A</oddFooter>
  </headerFooter>
  <rowBreaks count="1" manualBreakCount="1">
    <brk id="70" max="16"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136"/>
  <sheetViews>
    <sheetView view="pageBreakPreview" topLeftCell="A71" zoomScale="90" zoomScaleNormal="100" zoomScaleSheetLayoutView="90" workbookViewId="0">
      <selection activeCell="G91" sqref="G91"/>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1316</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1177</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Kopsav.2!A6</f>
        <v>Objekta nosaukums: „Tramvaju līnijas pieguļošās teritorijas kompleksa rekonstrukcija Liepājā." 2.kārta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1178</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Q117</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237" ht="38.25" x14ac:dyDescent="0.2">
      <c r="A17" s="208" t="s">
        <v>49</v>
      </c>
      <c r="B17" s="202" t="s">
        <v>1179</v>
      </c>
      <c r="C17" s="222" t="s">
        <v>1180</v>
      </c>
      <c r="D17" s="220" t="s">
        <v>1181</v>
      </c>
      <c r="E17" s="202"/>
      <c r="F17" s="210"/>
      <c r="G17" s="203"/>
      <c r="H17" s="203"/>
      <c r="I17" s="203"/>
      <c r="J17" s="203"/>
      <c r="K17" s="203"/>
      <c r="L17" s="203"/>
      <c r="M17" s="203"/>
      <c r="N17" s="203"/>
      <c r="O17" s="203"/>
      <c r="P17" s="203"/>
      <c r="Q17" s="203"/>
    </row>
    <row r="18" spans="1:237" s="12" customFormat="1" ht="25.5" x14ac:dyDescent="0.2">
      <c r="A18" s="105" t="s">
        <v>146</v>
      </c>
      <c r="B18" s="106"/>
      <c r="C18" s="111" t="s">
        <v>1182</v>
      </c>
      <c r="D18" s="111"/>
      <c r="E18" s="218" t="s">
        <v>107</v>
      </c>
      <c r="F18" s="233">
        <v>1</v>
      </c>
      <c r="G18" s="37"/>
      <c r="H18" s="37"/>
      <c r="I18" s="38">
        <f t="shared" ref="I18:I114" si="0">ROUND(G18*H18,2)</f>
        <v>0</v>
      </c>
      <c r="J18" s="37"/>
      <c r="K18" s="37"/>
      <c r="L18" s="38">
        <f t="shared" ref="L18:L114" si="1">I18+J18+K18</f>
        <v>0</v>
      </c>
      <c r="M18" s="38">
        <f t="shared" ref="M18:M114" si="2">ROUND(F18*G18,2)</f>
        <v>0</v>
      </c>
      <c r="N18" s="38">
        <f t="shared" ref="N18:N114" si="3">ROUND(F18*I18,2)</f>
        <v>0</v>
      </c>
      <c r="O18" s="38">
        <f t="shared" ref="O18:O114" si="4">ROUND(F18*J18,2)</f>
        <v>0</v>
      </c>
      <c r="P18" s="38">
        <f t="shared" ref="P18:P114" si="5">ROUND(F18*K18,2)</f>
        <v>0</v>
      </c>
      <c r="Q18" s="38">
        <f t="shared" ref="Q18:Q114" si="6">N18+O18+P18</f>
        <v>0</v>
      </c>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row>
    <row r="19" spans="1:237" s="12" customFormat="1" ht="25.5" x14ac:dyDescent="0.2">
      <c r="A19" s="105" t="s">
        <v>148</v>
      </c>
      <c r="B19" s="106"/>
      <c r="C19" s="111" t="s">
        <v>1183</v>
      </c>
      <c r="D19" s="111"/>
      <c r="E19" s="218" t="s">
        <v>107</v>
      </c>
      <c r="F19" s="233">
        <v>1</v>
      </c>
      <c r="G19" s="37"/>
      <c r="H19" s="37"/>
      <c r="I19" s="38">
        <f t="shared" ref="I19:I61" si="7">ROUND(G19*H19,2)</f>
        <v>0</v>
      </c>
      <c r="J19" s="37"/>
      <c r="K19" s="37"/>
      <c r="L19" s="38">
        <f t="shared" ref="L19:L61" si="8">I19+J19+K19</f>
        <v>0</v>
      </c>
      <c r="M19" s="38">
        <f t="shared" ref="M19:M61" si="9">ROUND(F19*G19,2)</f>
        <v>0</v>
      </c>
      <c r="N19" s="38">
        <f t="shared" ref="N19:N61" si="10">ROUND(F19*I19,2)</f>
        <v>0</v>
      </c>
      <c r="O19" s="38">
        <f t="shared" ref="O19:O61" si="11">ROUND(F19*J19,2)</f>
        <v>0</v>
      </c>
      <c r="P19" s="38">
        <f t="shared" ref="P19:P61" si="12">ROUND(F19*K19,2)</f>
        <v>0</v>
      </c>
      <c r="Q19" s="38">
        <f t="shared" ref="Q19:Q61" si="13">N19+O19+P19</f>
        <v>0</v>
      </c>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row>
    <row r="20" spans="1:237" s="12" customFormat="1" ht="25.5" x14ac:dyDescent="0.2">
      <c r="A20" s="105" t="s">
        <v>150</v>
      </c>
      <c r="B20" s="106"/>
      <c r="C20" s="111" t="s">
        <v>1184</v>
      </c>
      <c r="D20" s="111"/>
      <c r="E20" s="106" t="s">
        <v>74</v>
      </c>
      <c r="F20" s="233">
        <v>360</v>
      </c>
      <c r="G20" s="37"/>
      <c r="H20" s="37"/>
      <c r="I20" s="38">
        <f t="shared" si="7"/>
        <v>0</v>
      </c>
      <c r="J20" s="37"/>
      <c r="K20" s="37"/>
      <c r="L20" s="38">
        <f t="shared" si="8"/>
        <v>0</v>
      </c>
      <c r="M20" s="38">
        <f t="shared" si="9"/>
        <v>0</v>
      </c>
      <c r="N20" s="38">
        <f t="shared" si="10"/>
        <v>0</v>
      </c>
      <c r="O20" s="38">
        <f t="shared" si="11"/>
        <v>0</v>
      </c>
      <c r="P20" s="38">
        <f t="shared" si="12"/>
        <v>0</v>
      </c>
      <c r="Q20" s="38">
        <f t="shared" si="13"/>
        <v>0</v>
      </c>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row>
    <row r="21" spans="1:237" s="12" customFormat="1" x14ac:dyDescent="0.2">
      <c r="A21" s="105" t="s">
        <v>152</v>
      </c>
      <c r="B21" s="106"/>
      <c r="C21" s="111" t="s">
        <v>1185</v>
      </c>
      <c r="D21" s="111"/>
      <c r="E21" s="106" t="s">
        <v>74</v>
      </c>
      <c r="F21" s="233">
        <v>80</v>
      </c>
      <c r="G21" s="37"/>
      <c r="H21" s="37"/>
      <c r="I21" s="38">
        <f t="shared" si="7"/>
        <v>0</v>
      </c>
      <c r="J21" s="37"/>
      <c r="K21" s="37"/>
      <c r="L21" s="38">
        <f t="shared" si="8"/>
        <v>0</v>
      </c>
      <c r="M21" s="38">
        <f t="shared" si="9"/>
        <v>0</v>
      </c>
      <c r="N21" s="38">
        <f t="shared" si="10"/>
        <v>0</v>
      </c>
      <c r="O21" s="38">
        <f t="shared" si="11"/>
        <v>0</v>
      </c>
      <c r="P21" s="38">
        <f t="shared" si="12"/>
        <v>0</v>
      </c>
      <c r="Q21" s="38">
        <f t="shared" si="13"/>
        <v>0</v>
      </c>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row>
    <row r="22" spans="1:237" s="12" customFormat="1" x14ac:dyDescent="0.2">
      <c r="A22" s="105" t="s">
        <v>154</v>
      </c>
      <c r="B22" s="106"/>
      <c r="C22" s="111" t="s">
        <v>1186</v>
      </c>
      <c r="D22" s="111"/>
      <c r="E22" s="106" t="s">
        <v>70</v>
      </c>
      <c r="F22" s="233">
        <v>80</v>
      </c>
      <c r="G22" s="37"/>
      <c r="H22" s="37"/>
      <c r="I22" s="38">
        <f t="shared" si="7"/>
        <v>0</v>
      </c>
      <c r="J22" s="37"/>
      <c r="K22" s="37"/>
      <c r="L22" s="38">
        <f t="shared" si="8"/>
        <v>0</v>
      </c>
      <c r="M22" s="38">
        <f t="shared" si="9"/>
        <v>0</v>
      </c>
      <c r="N22" s="38">
        <f t="shared" si="10"/>
        <v>0</v>
      </c>
      <c r="O22" s="38">
        <f t="shared" si="11"/>
        <v>0</v>
      </c>
      <c r="P22" s="38">
        <f t="shared" si="12"/>
        <v>0</v>
      </c>
      <c r="Q22" s="38">
        <f t="shared" si="13"/>
        <v>0</v>
      </c>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row>
    <row r="23" spans="1:237" s="12" customFormat="1" x14ac:dyDescent="0.2">
      <c r="A23" s="105" t="s">
        <v>156</v>
      </c>
      <c r="B23" s="106"/>
      <c r="C23" s="111" t="s">
        <v>1187</v>
      </c>
      <c r="D23" s="111"/>
      <c r="E23" s="106" t="s">
        <v>74</v>
      </c>
      <c r="F23" s="233">
        <v>170</v>
      </c>
      <c r="G23" s="37"/>
      <c r="H23" s="37"/>
      <c r="I23" s="38">
        <f t="shared" si="7"/>
        <v>0</v>
      </c>
      <c r="J23" s="37"/>
      <c r="K23" s="37"/>
      <c r="L23" s="38">
        <f t="shared" si="8"/>
        <v>0</v>
      </c>
      <c r="M23" s="38">
        <f t="shared" si="9"/>
        <v>0</v>
      </c>
      <c r="N23" s="38">
        <f t="shared" si="10"/>
        <v>0</v>
      </c>
      <c r="O23" s="38">
        <f t="shared" si="11"/>
        <v>0</v>
      </c>
      <c r="P23" s="38">
        <f t="shared" si="12"/>
        <v>0</v>
      </c>
      <c r="Q23" s="38">
        <f t="shared" si="13"/>
        <v>0</v>
      </c>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row>
    <row r="24" spans="1:237" s="12" customFormat="1" x14ac:dyDescent="0.2">
      <c r="A24" s="105" t="s">
        <v>158</v>
      </c>
      <c r="B24" s="106"/>
      <c r="C24" s="111" t="s">
        <v>1188</v>
      </c>
      <c r="D24" s="111"/>
      <c r="E24" s="106" t="s">
        <v>74</v>
      </c>
      <c r="F24" s="233">
        <v>60</v>
      </c>
      <c r="G24" s="37"/>
      <c r="H24" s="37"/>
      <c r="I24" s="38">
        <f t="shared" si="7"/>
        <v>0</v>
      </c>
      <c r="J24" s="37"/>
      <c r="K24" s="37"/>
      <c r="L24" s="38">
        <f t="shared" si="8"/>
        <v>0</v>
      </c>
      <c r="M24" s="38">
        <f t="shared" si="9"/>
        <v>0</v>
      </c>
      <c r="N24" s="38">
        <f t="shared" si="10"/>
        <v>0</v>
      </c>
      <c r="O24" s="38">
        <f t="shared" si="11"/>
        <v>0</v>
      </c>
      <c r="P24" s="38">
        <f t="shared" si="12"/>
        <v>0</v>
      </c>
      <c r="Q24" s="38">
        <f t="shared" si="13"/>
        <v>0</v>
      </c>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row>
    <row r="25" spans="1:237" s="12" customFormat="1" x14ac:dyDescent="0.2">
      <c r="A25" s="105" t="s">
        <v>160</v>
      </c>
      <c r="B25" s="106"/>
      <c r="C25" s="111" t="s">
        <v>1189</v>
      </c>
      <c r="D25" s="111"/>
      <c r="E25" s="106" t="s">
        <v>68</v>
      </c>
      <c r="F25" s="233">
        <v>540</v>
      </c>
      <c r="G25" s="37"/>
      <c r="H25" s="37"/>
      <c r="I25" s="38">
        <f t="shared" si="7"/>
        <v>0</v>
      </c>
      <c r="J25" s="37"/>
      <c r="K25" s="37"/>
      <c r="L25" s="38">
        <f t="shared" si="8"/>
        <v>0</v>
      </c>
      <c r="M25" s="38">
        <f t="shared" si="9"/>
        <v>0</v>
      </c>
      <c r="N25" s="38">
        <f t="shared" si="10"/>
        <v>0</v>
      </c>
      <c r="O25" s="38">
        <f t="shared" si="11"/>
        <v>0</v>
      </c>
      <c r="P25" s="38">
        <f t="shared" si="12"/>
        <v>0</v>
      </c>
      <c r="Q25" s="38">
        <f t="shared" si="13"/>
        <v>0</v>
      </c>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row>
    <row r="26" spans="1:237" s="12" customFormat="1" ht="25.5" x14ac:dyDescent="0.2">
      <c r="A26" s="105" t="s">
        <v>162</v>
      </c>
      <c r="B26" s="106"/>
      <c r="C26" s="111" t="s">
        <v>1190</v>
      </c>
      <c r="D26" s="111"/>
      <c r="E26" s="106" t="s">
        <v>74</v>
      </c>
      <c r="F26" s="233">
        <v>55</v>
      </c>
      <c r="G26" s="37"/>
      <c r="H26" s="37"/>
      <c r="I26" s="38">
        <f t="shared" si="7"/>
        <v>0</v>
      </c>
      <c r="J26" s="37"/>
      <c r="K26" s="37"/>
      <c r="L26" s="38">
        <f t="shared" si="8"/>
        <v>0</v>
      </c>
      <c r="M26" s="38">
        <f t="shared" si="9"/>
        <v>0</v>
      </c>
      <c r="N26" s="38">
        <f t="shared" si="10"/>
        <v>0</v>
      </c>
      <c r="O26" s="38">
        <f t="shared" si="11"/>
        <v>0</v>
      </c>
      <c r="P26" s="38">
        <f t="shared" si="12"/>
        <v>0</v>
      </c>
      <c r="Q26" s="38">
        <f t="shared" si="13"/>
        <v>0</v>
      </c>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row>
    <row r="27" spans="1:237" s="12" customFormat="1" ht="25.5" x14ac:dyDescent="0.2">
      <c r="A27" s="105" t="s">
        <v>164</v>
      </c>
      <c r="B27" s="106"/>
      <c r="C27" s="111" t="s">
        <v>1191</v>
      </c>
      <c r="D27" s="111"/>
      <c r="E27" s="106" t="s">
        <v>74</v>
      </c>
      <c r="F27" s="233">
        <v>60</v>
      </c>
      <c r="G27" s="37"/>
      <c r="H27" s="37"/>
      <c r="I27" s="38">
        <f t="shared" si="7"/>
        <v>0</v>
      </c>
      <c r="J27" s="37"/>
      <c r="K27" s="37"/>
      <c r="L27" s="38">
        <f t="shared" si="8"/>
        <v>0</v>
      </c>
      <c r="M27" s="38">
        <f t="shared" si="9"/>
        <v>0</v>
      </c>
      <c r="N27" s="38">
        <f t="shared" si="10"/>
        <v>0</v>
      </c>
      <c r="O27" s="38">
        <f t="shared" si="11"/>
        <v>0</v>
      </c>
      <c r="P27" s="38">
        <f t="shared" si="12"/>
        <v>0</v>
      </c>
      <c r="Q27" s="38">
        <f t="shared" si="13"/>
        <v>0</v>
      </c>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row>
    <row r="28" spans="1:237" s="12" customFormat="1" x14ac:dyDescent="0.2">
      <c r="A28" s="105" t="s">
        <v>166</v>
      </c>
      <c r="B28" s="106"/>
      <c r="C28" s="111" t="s">
        <v>1192</v>
      </c>
      <c r="D28" s="111"/>
      <c r="E28" s="106" t="s">
        <v>81</v>
      </c>
      <c r="F28" s="233">
        <v>12</v>
      </c>
      <c r="G28" s="37"/>
      <c r="H28" s="37"/>
      <c r="I28" s="38">
        <f t="shared" si="7"/>
        <v>0</v>
      </c>
      <c r="J28" s="37"/>
      <c r="K28" s="37"/>
      <c r="L28" s="38">
        <f t="shared" si="8"/>
        <v>0</v>
      </c>
      <c r="M28" s="38">
        <f t="shared" si="9"/>
        <v>0</v>
      </c>
      <c r="N28" s="38">
        <f t="shared" si="10"/>
        <v>0</v>
      </c>
      <c r="O28" s="38">
        <f t="shared" si="11"/>
        <v>0</v>
      </c>
      <c r="P28" s="38">
        <f t="shared" si="12"/>
        <v>0</v>
      </c>
      <c r="Q28" s="38">
        <f t="shared" si="13"/>
        <v>0</v>
      </c>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row>
    <row r="29" spans="1:237" s="12" customFormat="1" x14ac:dyDescent="0.2">
      <c r="A29" s="105" t="s">
        <v>168</v>
      </c>
      <c r="B29" s="106"/>
      <c r="C29" s="111" t="s">
        <v>1193</v>
      </c>
      <c r="D29" s="111"/>
      <c r="E29" s="218" t="s">
        <v>107</v>
      </c>
      <c r="F29" s="233">
        <v>1</v>
      </c>
      <c r="G29" s="37"/>
      <c r="H29" s="37"/>
      <c r="I29" s="38">
        <f t="shared" si="7"/>
        <v>0</v>
      </c>
      <c r="J29" s="37"/>
      <c r="K29" s="37"/>
      <c r="L29" s="38">
        <f t="shared" si="8"/>
        <v>0</v>
      </c>
      <c r="M29" s="38">
        <f t="shared" si="9"/>
        <v>0</v>
      </c>
      <c r="N29" s="38">
        <f t="shared" si="10"/>
        <v>0</v>
      </c>
      <c r="O29" s="38">
        <f t="shared" si="11"/>
        <v>0</v>
      </c>
      <c r="P29" s="38">
        <f t="shared" si="12"/>
        <v>0</v>
      </c>
      <c r="Q29" s="38">
        <f t="shared" si="13"/>
        <v>0</v>
      </c>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row>
    <row r="30" spans="1:237" s="12" customFormat="1" ht="38.25" x14ac:dyDescent="0.2">
      <c r="A30" s="208" t="s">
        <v>50</v>
      </c>
      <c r="B30" s="202" t="s">
        <v>1179</v>
      </c>
      <c r="C30" s="222" t="s">
        <v>1194</v>
      </c>
      <c r="D30" s="220" t="s">
        <v>1181</v>
      </c>
      <c r="E30" s="202"/>
      <c r="F30" s="224"/>
      <c r="G30" s="203"/>
      <c r="H30" s="203"/>
      <c r="I30" s="203"/>
      <c r="J30" s="203"/>
      <c r="K30" s="203"/>
      <c r="L30" s="203"/>
      <c r="M30" s="203"/>
      <c r="N30" s="203"/>
      <c r="O30" s="203"/>
      <c r="P30" s="203"/>
      <c r="Q30" s="203"/>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row>
    <row r="31" spans="1:237" s="12" customFormat="1" x14ac:dyDescent="0.2">
      <c r="A31" s="105" t="s">
        <v>173</v>
      </c>
      <c r="B31" s="106"/>
      <c r="C31" s="111" t="s">
        <v>1195</v>
      </c>
      <c r="D31" s="111"/>
      <c r="E31" s="106" t="s">
        <v>74</v>
      </c>
      <c r="F31" s="233">
        <v>430</v>
      </c>
      <c r="G31" s="37"/>
      <c r="H31" s="37"/>
      <c r="I31" s="38">
        <f t="shared" si="7"/>
        <v>0</v>
      </c>
      <c r="J31" s="37"/>
      <c r="K31" s="37"/>
      <c r="L31" s="38">
        <f t="shared" si="8"/>
        <v>0</v>
      </c>
      <c r="M31" s="38">
        <f t="shared" si="9"/>
        <v>0</v>
      </c>
      <c r="N31" s="38">
        <f t="shared" si="10"/>
        <v>0</v>
      </c>
      <c r="O31" s="38">
        <f t="shared" si="11"/>
        <v>0</v>
      </c>
      <c r="P31" s="38">
        <f t="shared" si="12"/>
        <v>0</v>
      </c>
      <c r="Q31" s="38">
        <f t="shared" si="13"/>
        <v>0</v>
      </c>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row>
    <row r="32" spans="1:237" s="12" customFormat="1" x14ac:dyDescent="0.2">
      <c r="A32" s="105" t="s">
        <v>175</v>
      </c>
      <c r="B32" s="106"/>
      <c r="C32" s="111" t="s">
        <v>1196</v>
      </c>
      <c r="D32" s="111"/>
      <c r="E32" s="106" t="s">
        <v>74</v>
      </c>
      <c r="F32" s="233">
        <v>20</v>
      </c>
      <c r="G32" s="37"/>
      <c r="H32" s="37"/>
      <c r="I32" s="38">
        <f t="shared" si="7"/>
        <v>0</v>
      </c>
      <c r="J32" s="37"/>
      <c r="K32" s="37"/>
      <c r="L32" s="38">
        <f t="shared" si="8"/>
        <v>0</v>
      </c>
      <c r="M32" s="38">
        <f t="shared" si="9"/>
        <v>0</v>
      </c>
      <c r="N32" s="38">
        <f t="shared" si="10"/>
        <v>0</v>
      </c>
      <c r="O32" s="38">
        <f t="shared" si="11"/>
        <v>0</v>
      </c>
      <c r="P32" s="38">
        <f t="shared" si="12"/>
        <v>0</v>
      </c>
      <c r="Q32" s="38">
        <f t="shared" si="13"/>
        <v>0</v>
      </c>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row>
    <row r="33" spans="1:237" s="12" customFormat="1" ht="25.5" x14ac:dyDescent="0.2">
      <c r="A33" s="105" t="s">
        <v>176</v>
      </c>
      <c r="B33" s="106"/>
      <c r="C33" s="111" t="s">
        <v>1197</v>
      </c>
      <c r="D33" s="111"/>
      <c r="E33" s="106" t="s">
        <v>74</v>
      </c>
      <c r="F33" s="233">
        <v>150</v>
      </c>
      <c r="G33" s="37"/>
      <c r="H33" s="37"/>
      <c r="I33" s="38">
        <f t="shared" si="7"/>
        <v>0</v>
      </c>
      <c r="J33" s="37"/>
      <c r="K33" s="37"/>
      <c r="L33" s="38">
        <f t="shared" si="8"/>
        <v>0</v>
      </c>
      <c r="M33" s="38">
        <f t="shared" si="9"/>
        <v>0</v>
      </c>
      <c r="N33" s="38">
        <f t="shared" si="10"/>
        <v>0</v>
      </c>
      <c r="O33" s="38">
        <f t="shared" si="11"/>
        <v>0</v>
      </c>
      <c r="P33" s="38">
        <f t="shared" si="12"/>
        <v>0</v>
      </c>
      <c r="Q33" s="38">
        <f t="shared" si="13"/>
        <v>0</v>
      </c>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row>
    <row r="34" spans="1:237" s="12" customFormat="1" ht="25.5" x14ac:dyDescent="0.2">
      <c r="A34" s="105" t="s">
        <v>178</v>
      </c>
      <c r="B34" s="106"/>
      <c r="C34" s="111" t="s">
        <v>1198</v>
      </c>
      <c r="D34" s="111"/>
      <c r="E34" s="106" t="s">
        <v>74</v>
      </c>
      <c r="F34" s="233">
        <v>70</v>
      </c>
      <c r="G34" s="37"/>
      <c r="H34" s="37"/>
      <c r="I34" s="38">
        <f t="shared" si="7"/>
        <v>0</v>
      </c>
      <c r="J34" s="37"/>
      <c r="K34" s="37"/>
      <c r="L34" s="38">
        <f t="shared" si="8"/>
        <v>0</v>
      </c>
      <c r="M34" s="38">
        <f t="shared" si="9"/>
        <v>0</v>
      </c>
      <c r="N34" s="38">
        <f t="shared" si="10"/>
        <v>0</v>
      </c>
      <c r="O34" s="38">
        <f t="shared" si="11"/>
        <v>0</v>
      </c>
      <c r="P34" s="38">
        <f t="shared" si="12"/>
        <v>0</v>
      </c>
      <c r="Q34" s="38">
        <f t="shared" si="13"/>
        <v>0</v>
      </c>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row>
    <row r="35" spans="1:237" s="12" customFormat="1" x14ac:dyDescent="0.2">
      <c r="A35" s="105" t="s">
        <v>180</v>
      </c>
      <c r="B35" s="106"/>
      <c r="C35" s="111" t="s">
        <v>1199</v>
      </c>
      <c r="D35" s="111"/>
      <c r="E35" s="106" t="s">
        <v>74</v>
      </c>
      <c r="F35" s="233">
        <v>13</v>
      </c>
      <c r="G35" s="37"/>
      <c r="H35" s="37"/>
      <c r="I35" s="38">
        <f t="shared" si="7"/>
        <v>0</v>
      </c>
      <c r="J35" s="37"/>
      <c r="K35" s="37"/>
      <c r="L35" s="38">
        <f t="shared" si="8"/>
        <v>0</v>
      </c>
      <c r="M35" s="38">
        <f t="shared" si="9"/>
        <v>0</v>
      </c>
      <c r="N35" s="38">
        <f t="shared" si="10"/>
        <v>0</v>
      </c>
      <c r="O35" s="38">
        <f t="shared" si="11"/>
        <v>0</v>
      </c>
      <c r="P35" s="38">
        <f t="shared" si="12"/>
        <v>0</v>
      </c>
      <c r="Q35" s="38">
        <f t="shared" si="13"/>
        <v>0</v>
      </c>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row>
    <row r="36" spans="1:237" s="12" customFormat="1" x14ac:dyDescent="0.2">
      <c r="A36" s="105" t="s">
        <v>182</v>
      </c>
      <c r="B36" s="106"/>
      <c r="C36" s="111" t="s">
        <v>1200</v>
      </c>
      <c r="D36" s="111"/>
      <c r="E36" s="106" t="s">
        <v>68</v>
      </c>
      <c r="F36" s="233">
        <v>200</v>
      </c>
      <c r="G36" s="37"/>
      <c r="H36" s="37"/>
      <c r="I36" s="38">
        <f t="shared" si="7"/>
        <v>0</v>
      </c>
      <c r="J36" s="37"/>
      <c r="K36" s="37"/>
      <c r="L36" s="38">
        <f t="shared" si="8"/>
        <v>0</v>
      </c>
      <c r="M36" s="38">
        <f t="shared" si="9"/>
        <v>0</v>
      </c>
      <c r="N36" s="38">
        <f t="shared" si="10"/>
        <v>0</v>
      </c>
      <c r="O36" s="38">
        <f t="shared" si="11"/>
        <v>0</v>
      </c>
      <c r="P36" s="38">
        <f t="shared" si="12"/>
        <v>0</v>
      </c>
      <c r="Q36" s="38">
        <f t="shared" si="13"/>
        <v>0</v>
      </c>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row>
    <row r="37" spans="1:237" s="12" customFormat="1" ht="25.5" x14ac:dyDescent="0.2">
      <c r="A37" s="105" t="s">
        <v>184</v>
      </c>
      <c r="B37" s="106"/>
      <c r="C37" s="111" t="s">
        <v>1201</v>
      </c>
      <c r="D37" s="111"/>
      <c r="E37" s="106" t="s">
        <v>68</v>
      </c>
      <c r="F37" s="233">
        <v>200</v>
      </c>
      <c r="G37" s="37"/>
      <c r="H37" s="37"/>
      <c r="I37" s="38">
        <f t="shared" si="7"/>
        <v>0</v>
      </c>
      <c r="J37" s="37"/>
      <c r="K37" s="37"/>
      <c r="L37" s="38">
        <f t="shared" si="8"/>
        <v>0</v>
      </c>
      <c r="M37" s="38">
        <f t="shared" si="9"/>
        <v>0</v>
      </c>
      <c r="N37" s="38">
        <f t="shared" si="10"/>
        <v>0</v>
      </c>
      <c r="O37" s="38">
        <f t="shared" si="11"/>
        <v>0</v>
      </c>
      <c r="P37" s="38">
        <f t="shared" si="12"/>
        <v>0</v>
      </c>
      <c r="Q37" s="38">
        <f t="shared" si="13"/>
        <v>0</v>
      </c>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row>
    <row r="38" spans="1:237" s="12" customFormat="1" ht="38.25" x14ac:dyDescent="0.2">
      <c r="A38" s="208" t="s">
        <v>51</v>
      </c>
      <c r="B38" s="202" t="s">
        <v>1202</v>
      </c>
      <c r="C38" s="222" t="s">
        <v>1203</v>
      </c>
      <c r="D38" s="220" t="s">
        <v>1181</v>
      </c>
      <c r="E38" s="202"/>
      <c r="F38" s="224"/>
      <c r="G38" s="203"/>
      <c r="H38" s="203"/>
      <c r="I38" s="203"/>
      <c r="J38" s="203"/>
      <c r="K38" s="203"/>
      <c r="L38" s="203"/>
      <c r="M38" s="203"/>
      <c r="N38" s="203"/>
      <c r="O38" s="203"/>
      <c r="P38" s="203"/>
      <c r="Q38" s="203"/>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row>
    <row r="39" spans="1:237" s="12" customFormat="1" ht="25.5" x14ac:dyDescent="0.2">
      <c r="A39" s="105" t="s">
        <v>76</v>
      </c>
      <c r="B39" s="106"/>
      <c r="C39" s="111" t="s">
        <v>1204</v>
      </c>
      <c r="D39" s="111"/>
      <c r="E39" s="106" t="s">
        <v>68</v>
      </c>
      <c r="F39" s="233">
        <v>800</v>
      </c>
      <c r="G39" s="37"/>
      <c r="H39" s="37"/>
      <c r="I39" s="38">
        <f t="shared" si="7"/>
        <v>0</v>
      </c>
      <c r="J39" s="37"/>
      <c r="K39" s="37"/>
      <c r="L39" s="38">
        <f t="shared" si="8"/>
        <v>0</v>
      </c>
      <c r="M39" s="38">
        <f t="shared" si="9"/>
        <v>0</v>
      </c>
      <c r="N39" s="38">
        <f t="shared" si="10"/>
        <v>0</v>
      </c>
      <c r="O39" s="38">
        <f t="shared" si="11"/>
        <v>0</v>
      </c>
      <c r="P39" s="38">
        <f t="shared" si="12"/>
        <v>0</v>
      </c>
      <c r="Q39" s="38">
        <f t="shared" si="13"/>
        <v>0</v>
      </c>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row>
    <row r="40" spans="1:237" s="12" customFormat="1" ht="25.5" x14ac:dyDescent="0.2">
      <c r="A40" s="105" t="s">
        <v>242</v>
      </c>
      <c r="B40" s="106"/>
      <c r="C40" s="111" t="s">
        <v>1205</v>
      </c>
      <c r="D40" s="111"/>
      <c r="E40" s="106" t="s">
        <v>68</v>
      </c>
      <c r="F40" s="233">
        <v>250</v>
      </c>
      <c r="G40" s="37"/>
      <c r="H40" s="37"/>
      <c r="I40" s="38">
        <f t="shared" si="7"/>
        <v>0</v>
      </c>
      <c r="J40" s="37"/>
      <c r="K40" s="37"/>
      <c r="L40" s="38">
        <f t="shared" si="8"/>
        <v>0</v>
      </c>
      <c r="M40" s="38">
        <f t="shared" si="9"/>
        <v>0</v>
      </c>
      <c r="N40" s="38">
        <f t="shared" si="10"/>
        <v>0</v>
      </c>
      <c r="O40" s="38">
        <f t="shared" si="11"/>
        <v>0</v>
      </c>
      <c r="P40" s="38">
        <f t="shared" si="12"/>
        <v>0</v>
      </c>
      <c r="Q40" s="38">
        <f t="shared" si="13"/>
        <v>0</v>
      </c>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row>
    <row r="41" spans="1:237" s="12" customFormat="1" ht="25.5" x14ac:dyDescent="0.2">
      <c r="A41" s="105" t="s">
        <v>78</v>
      </c>
      <c r="B41" s="106"/>
      <c r="C41" s="111" t="s">
        <v>1206</v>
      </c>
      <c r="D41" s="111"/>
      <c r="E41" s="106" t="s">
        <v>68</v>
      </c>
      <c r="F41" s="233">
        <v>100</v>
      </c>
      <c r="G41" s="37"/>
      <c r="H41" s="37"/>
      <c r="I41" s="38">
        <f t="shared" si="7"/>
        <v>0</v>
      </c>
      <c r="J41" s="37"/>
      <c r="K41" s="37"/>
      <c r="L41" s="38">
        <f t="shared" si="8"/>
        <v>0</v>
      </c>
      <c r="M41" s="38">
        <f t="shared" si="9"/>
        <v>0</v>
      </c>
      <c r="N41" s="38">
        <f t="shared" si="10"/>
        <v>0</v>
      </c>
      <c r="O41" s="38">
        <f t="shared" si="11"/>
        <v>0</v>
      </c>
      <c r="P41" s="38">
        <f t="shared" si="12"/>
        <v>0</v>
      </c>
      <c r="Q41" s="38">
        <f t="shared" si="13"/>
        <v>0</v>
      </c>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row>
    <row r="42" spans="1:237" s="12" customFormat="1" ht="25.5" x14ac:dyDescent="0.2">
      <c r="A42" s="105" t="s">
        <v>79</v>
      </c>
      <c r="B42" s="106"/>
      <c r="C42" s="111" t="s">
        <v>1207</v>
      </c>
      <c r="D42" s="111"/>
      <c r="E42" s="106" t="s">
        <v>68</v>
      </c>
      <c r="F42" s="233">
        <v>40</v>
      </c>
      <c r="G42" s="37"/>
      <c r="H42" s="37"/>
      <c r="I42" s="38">
        <f t="shared" si="7"/>
        <v>0</v>
      </c>
      <c r="J42" s="37"/>
      <c r="K42" s="37"/>
      <c r="L42" s="38">
        <f t="shared" si="8"/>
        <v>0</v>
      </c>
      <c r="M42" s="38">
        <f t="shared" si="9"/>
        <v>0</v>
      </c>
      <c r="N42" s="38">
        <f t="shared" si="10"/>
        <v>0</v>
      </c>
      <c r="O42" s="38">
        <f t="shared" si="11"/>
        <v>0</v>
      </c>
      <c r="P42" s="38">
        <f t="shared" si="12"/>
        <v>0</v>
      </c>
      <c r="Q42" s="38">
        <f t="shared" si="13"/>
        <v>0</v>
      </c>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row>
    <row r="43" spans="1:237" s="12" customFormat="1" ht="25.5" x14ac:dyDescent="0.2">
      <c r="A43" s="105" t="s">
        <v>97</v>
      </c>
      <c r="B43" s="106"/>
      <c r="C43" s="111" t="s">
        <v>1208</v>
      </c>
      <c r="D43" s="111"/>
      <c r="E43" s="106" t="s">
        <v>68</v>
      </c>
      <c r="F43" s="233">
        <v>60</v>
      </c>
      <c r="G43" s="37"/>
      <c r="H43" s="37"/>
      <c r="I43" s="38">
        <f t="shared" si="7"/>
        <v>0</v>
      </c>
      <c r="J43" s="37"/>
      <c r="K43" s="37"/>
      <c r="L43" s="38">
        <f t="shared" si="8"/>
        <v>0</v>
      </c>
      <c r="M43" s="38">
        <f t="shared" si="9"/>
        <v>0</v>
      </c>
      <c r="N43" s="38">
        <f t="shared" si="10"/>
        <v>0</v>
      </c>
      <c r="O43" s="38">
        <f t="shared" si="11"/>
        <v>0</v>
      </c>
      <c r="P43" s="38">
        <f t="shared" si="12"/>
        <v>0</v>
      </c>
      <c r="Q43" s="38">
        <f t="shared" si="13"/>
        <v>0</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row>
    <row r="44" spans="1:237" s="12" customFormat="1" ht="25.5" x14ac:dyDescent="0.2">
      <c r="A44" s="105" t="s">
        <v>98</v>
      </c>
      <c r="B44" s="106"/>
      <c r="C44" s="111" t="s">
        <v>1209</v>
      </c>
      <c r="D44" s="111"/>
      <c r="E44" s="106" t="s">
        <v>68</v>
      </c>
      <c r="F44" s="233">
        <v>440</v>
      </c>
      <c r="G44" s="37"/>
      <c r="H44" s="37"/>
      <c r="I44" s="38">
        <f t="shared" si="7"/>
        <v>0</v>
      </c>
      <c r="J44" s="37"/>
      <c r="K44" s="37"/>
      <c r="L44" s="38">
        <f t="shared" si="8"/>
        <v>0</v>
      </c>
      <c r="M44" s="38">
        <f t="shared" si="9"/>
        <v>0</v>
      </c>
      <c r="N44" s="38">
        <f t="shared" si="10"/>
        <v>0</v>
      </c>
      <c r="O44" s="38">
        <f t="shared" si="11"/>
        <v>0</v>
      </c>
      <c r="P44" s="38">
        <f t="shared" si="12"/>
        <v>0</v>
      </c>
      <c r="Q44" s="38">
        <f t="shared" si="13"/>
        <v>0</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row>
    <row r="45" spans="1:237" s="12" customFormat="1" x14ac:dyDescent="0.2">
      <c r="A45" s="105" t="s">
        <v>99</v>
      </c>
      <c r="B45" s="106"/>
      <c r="C45" s="111" t="s">
        <v>1210</v>
      </c>
      <c r="D45" s="111"/>
      <c r="E45" s="106" t="s">
        <v>68</v>
      </c>
      <c r="F45" s="233">
        <v>22</v>
      </c>
      <c r="G45" s="37"/>
      <c r="H45" s="37"/>
      <c r="I45" s="38">
        <f t="shared" si="7"/>
        <v>0</v>
      </c>
      <c r="J45" s="37"/>
      <c r="K45" s="37"/>
      <c r="L45" s="38">
        <f t="shared" si="8"/>
        <v>0</v>
      </c>
      <c r="M45" s="38">
        <f t="shared" si="9"/>
        <v>0</v>
      </c>
      <c r="N45" s="38">
        <f t="shared" si="10"/>
        <v>0</v>
      </c>
      <c r="O45" s="38">
        <f t="shared" si="11"/>
        <v>0</v>
      </c>
      <c r="P45" s="38">
        <f t="shared" si="12"/>
        <v>0</v>
      </c>
      <c r="Q45" s="38">
        <f t="shared" si="13"/>
        <v>0</v>
      </c>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row>
    <row r="46" spans="1:237" s="12" customFormat="1" x14ac:dyDescent="0.2">
      <c r="A46" s="105" t="s">
        <v>100</v>
      </c>
      <c r="B46" s="106"/>
      <c r="C46" s="111" t="s">
        <v>1211</v>
      </c>
      <c r="D46" s="111"/>
      <c r="E46" s="106" t="s">
        <v>1212</v>
      </c>
      <c r="F46" s="233">
        <v>105</v>
      </c>
      <c r="G46" s="37"/>
      <c r="H46" s="37"/>
      <c r="I46" s="38">
        <f t="shared" si="7"/>
        <v>0</v>
      </c>
      <c r="J46" s="37"/>
      <c r="K46" s="37"/>
      <c r="L46" s="38">
        <f t="shared" si="8"/>
        <v>0</v>
      </c>
      <c r="M46" s="38">
        <f t="shared" si="9"/>
        <v>0</v>
      </c>
      <c r="N46" s="38">
        <f t="shared" si="10"/>
        <v>0</v>
      </c>
      <c r="O46" s="38">
        <f t="shared" si="11"/>
        <v>0</v>
      </c>
      <c r="P46" s="38">
        <f t="shared" si="12"/>
        <v>0</v>
      </c>
      <c r="Q46" s="38">
        <f t="shared" si="13"/>
        <v>0</v>
      </c>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row>
    <row r="47" spans="1:237" s="12" customFormat="1" x14ac:dyDescent="0.2">
      <c r="A47" s="105" t="s">
        <v>101</v>
      </c>
      <c r="B47" s="106"/>
      <c r="C47" s="111" t="s">
        <v>1213</v>
      </c>
      <c r="D47" s="111"/>
      <c r="E47" s="106" t="s">
        <v>1212</v>
      </c>
      <c r="F47" s="233">
        <v>6</v>
      </c>
      <c r="G47" s="37"/>
      <c r="H47" s="37"/>
      <c r="I47" s="38">
        <f t="shared" si="7"/>
        <v>0</v>
      </c>
      <c r="J47" s="37"/>
      <c r="K47" s="37"/>
      <c r="L47" s="38">
        <f t="shared" si="8"/>
        <v>0</v>
      </c>
      <c r="M47" s="38">
        <f t="shared" si="9"/>
        <v>0</v>
      </c>
      <c r="N47" s="38">
        <f t="shared" si="10"/>
        <v>0</v>
      </c>
      <c r="O47" s="38">
        <f t="shared" si="11"/>
        <v>0</v>
      </c>
      <c r="P47" s="38">
        <f t="shared" si="12"/>
        <v>0</v>
      </c>
      <c r="Q47" s="38">
        <f t="shared" si="13"/>
        <v>0</v>
      </c>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row>
    <row r="48" spans="1:237" s="12" customFormat="1" x14ac:dyDescent="0.2">
      <c r="A48" s="105" t="s">
        <v>102</v>
      </c>
      <c r="B48" s="106"/>
      <c r="C48" s="111" t="s">
        <v>1214</v>
      </c>
      <c r="D48" s="111"/>
      <c r="E48" s="106" t="s">
        <v>1212</v>
      </c>
      <c r="F48" s="233">
        <v>10</v>
      </c>
      <c r="G48" s="37"/>
      <c r="H48" s="37"/>
      <c r="I48" s="38">
        <f t="shared" si="7"/>
        <v>0</v>
      </c>
      <c r="J48" s="37"/>
      <c r="K48" s="37"/>
      <c r="L48" s="38">
        <f t="shared" si="8"/>
        <v>0</v>
      </c>
      <c r="M48" s="38">
        <f t="shared" si="9"/>
        <v>0</v>
      </c>
      <c r="N48" s="38">
        <f t="shared" si="10"/>
        <v>0</v>
      </c>
      <c r="O48" s="38">
        <f t="shared" si="11"/>
        <v>0</v>
      </c>
      <c r="P48" s="38">
        <f t="shared" si="12"/>
        <v>0</v>
      </c>
      <c r="Q48" s="38">
        <f t="shared" si="13"/>
        <v>0</v>
      </c>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row>
    <row r="49" spans="1:237" s="12" customFormat="1" x14ac:dyDescent="0.2">
      <c r="A49" s="105" t="s">
        <v>103</v>
      </c>
      <c r="B49" s="106"/>
      <c r="C49" s="111" t="s">
        <v>1215</v>
      </c>
      <c r="D49" s="111"/>
      <c r="E49" s="106" t="s">
        <v>1212</v>
      </c>
      <c r="F49" s="233">
        <v>11</v>
      </c>
      <c r="G49" s="37"/>
      <c r="H49" s="37"/>
      <c r="I49" s="38">
        <f t="shared" si="7"/>
        <v>0</v>
      </c>
      <c r="J49" s="37"/>
      <c r="K49" s="37"/>
      <c r="L49" s="38">
        <f t="shared" si="8"/>
        <v>0</v>
      </c>
      <c r="M49" s="38">
        <f t="shared" si="9"/>
        <v>0</v>
      </c>
      <c r="N49" s="38">
        <f t="shared" si="10"/>
        <v>0</v>
      </c>
      <c r="O49" s="38">
        <f t="shared" si="11"/>
        <v>0</v>
      </c>
      <c r="P49" s="38">
        <f t="shared" si="12"/>
        <v>0</v>
      </c>
      <c r="Q49" s="38">
        <f t="shared" si="13"/>
        <v>0</v>
      </c>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row>
    <row r="50" spans="1:237" s="12" customFormat="1" ht="25.5" x14ac:dyDescent="0.2">
      <c r="A50" s="105" t="s">
        <v>311</v>
      </c>
      <c r="B50" s="106"/>
      <c r="C50" s="111" t="s">
        <v>1216</v>
      </c>
      <c r="D50" s="111"/>
      <c r="E50" s="106" t="s">
        <v>1212</v>
      </c>
      <c r="F50" s="233">
        <v>6</v>
      </c>
      <c r="G50" s="37"/>
      <c r="H50" s="37"/>
      <c r="I50" s="38">
        <f t="shared" si="7"/>
        <v>0</v>
      </c>
      <c r="J50" s="37"/>
      <c r="K50" s="37"/>
      <c r="L50" s="38">
        <f t="shared" si="8"/>
        <v>0</v>
      </c>
      <c r="M50" s="38">
        <f t="shared" si="9"/>
        <v>0</v>
      </c>
      <c r="N50" s="38">
        <f t="shared" si="10"/>
        <v>0</v>
      </c>
      <c r="O50" s="38">
        <f t="shared" si="11"/>
        <v>0</v>
      </c>
      <c r="P50" s="38">
        <f t="shared" si="12"/>
        <v>0</v>
      </c>
      <c r="Q50" s="38">
        <f t="shared" si="13"/>
        <v>0</v>
      </c>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row>
    <row r="51" spans="1:237" s="12" customFormat="1" ht="25.5" x14ac:dyDescent="0.2">
      <c r="A51" s="105" t="s">
        <v>334</v>
      </c>
      <c r="B51" s="106"/>
      <c r="C51" s="111" t="s">
        <v>1217</v>
      </c>
      <c r="D51" s="111"/>
      <c r="E51" s="106" t="s">
        <v>74</v>
      </c>
      <c r="F51" s="233">
        <v>380</v>
      </c>
      <c r="G51" s="37"/>
      <c r="H51" s="37"/>
      <c r="I51" s="38">
        <f t="shared" si="7"/>
        <v>0</v>
      </c>
      <c r="J51" s="37"/>
      <c r="K51" s="37"/>
      <c r="L51" s="38">
        <f t="shared" si="8"/>
        <v>0</v>
      </c>
      <c r="M51" s="38">
        <f t="shared" si="9"/>
        <v>0</v>
      </c>
      <c r="N51" s="38">
        <f t="shared" si="10"/>
        <v>0</v>
      </c>
      <c r="O51" s="38">
        <f t="shared" si="11"/>
        <v>0</v>
      </c>
      <c r="P51" s="38">
        <f t="shared" si="12"/>
        <v>0</v>
      </c>
      <c r="Q51" s="38">
        <f t="shared" si="13"/>
        <v>0</v>
      </c>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row>
    <row r="52" spans="1:237" s="12" customFormat="1" ht="38.25" x14ac:dyDescent="0.2">
      <c r="A52" s="105" t="s">
        <v>336</v>
      </c>
      <c r="B52" s="106"/>
      <c r="C52" s="111" t="s">
        <v>1218</v>
      </c>
      <c r="D52" s="111"/>
      <c r="E52" s="106" t="s">
        <v>74</v>
      </c>
      <c r="F52" s="233">
        <v>240</v>
      </c>
      <c r="G52" s="37"/>
      <c r="H52" s="37"/>
      <c r="I52" s="38">
        <f t="shared" si="7"/>
        <v>0</v>
      </c>
      <c r="J52" s="37"/>
      <c r="K52" s="37"/>
      <c r="L52" s="38">
        <f t="shared" si="8"/>
        <v>0</v>
      </c>
      <c r="M52" s="38">
        <f t="shared" si="9"/>
        <v>0</v>
      </c>
      <c r="N52" s="38">
        <f t="shared" si="10"/>
        <v>0</v>
      </c>
      <c r="O52" s="38">
        <f t="shared" si="11"/>
        <v>0</v>
      </c>
      <c r="P52" s="38">
        <f t="shared" si="12"/>
        <v>0</v>
      </c>
      <c r="Q52" s="38">
        <f t="shared" si="13"/>
        <v>0</v>
      </c>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row>
    <row r="53" spans="1:237" s="12" customFormat="1" ht="25.5" x14ac:dyDescent="0.2">
      <c r="A53" s="105" t="s">
        <v>338</v>
      </c>
      <c r="B53" s="106"/>
      <c r="C53" s="111" t="s">
        <v>1219</v>
      </c>
      <c r="D53" s="111"/>
      <c r="E53" s="106" t="s">
        <v>74</v>
      </c>
      <c r="F53" s="233">
        <v>50</v>
      </c>
      <c r="G53" s="37"/>
      <c r="H53" s="37"/>
      <c r="I53" s="38">
        <f t="shared" si="7"/>
        <v>0</v>
      </c>
      <c r="J53" s="37"/>
      <c r="K53" s="37"/>
      <c r="L53" s="38">
        <f t="shared" si="8"/>
        <v>0</v>
      </c>
      <c r="M53" s="38">
        <f t="shared" si="9"/>
        <v>0</v>
      </c>
      <c r="N53" s="38">
        <f t="shared" si="10"/>
        <v>0</v>
      </c>
      <c r="O53" s="38">
        <f t="shared" si="11"/>
        <v>0</v>
      </c>
      <c r="P53" s="38">
        <f t="shared" si="12"/>
        <v>0</v>
      </c>
      <c r="Q53" s="38">
        <f t="shared" si="13"/>
        <v>0</v>
      </c>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row>
    <row r="54" spans="1:237" s="12" customFormat="1" ht="25.5" x14ac:dyDescent="0.2">
      <c r="A54" s="105" t="s">
        <v>340</v>
      </c>
      <c r="B54" s="106"/>
      <c r="C54" s="111" t="s">
        <v>1220</v>
      </c>
      <c r="D54" s="111"/>
      <c r="E54" s="106" t="s">
        <v>74</v>
      </c>
      <c r="F54" s="233">
        <v>30</v>
      </c>
      <c r="G54" s="37"/>
      <c r="H54" s="37"/>
      <c r="I54" s="38">
        <f t="shared" si="7"/>
        <v>0</v>
      </c>
      <c r="J54" s="37"/>
      <c r="K54" s="37"/>
      <c r="L54" s="38">
        <f t="shared" si="8"/>
        <v>0</v>
      </c>
      <c r="M54" s="38">
        <f t="shared" si="9"/>
        <v>0</v>
      </c>
      <c r="N54" s="38">
        <f t="shared" si="10"/>
        <v>0</v>
      </c>
      <c r="O54" s="38">
        <f t="shared" si="11"/>
        <v>0</v>
      </c>
      <c r="P54" s="38">
        <f t="shared" si="12"/>
        <v>0</v>
      </c>
      <c r="Q54" s="38">
        <f t="shared" si="13"/>
        <v>0</v>
      </c>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row>
    <row r="55" spans="1:237" s="12" customFormat="1" ht="25.5" x14ac:dyDescent="0.2">
      <c r="A55" s="105" t="s">
        <v>342</v>
      </c>
      <c r="B55" s="106"/>
      <c r="C55" s="111" t="s">
        <v>1221</v>
      </c>
      <c r="D55" s="111"/>
      <c r="E55" s="106" t="s">
        <v>74</v>
      </c>
      <c r="F55" s="233">
        <v>380</v>
      </c>
      <c r="G55" s="37"/>
      <c r="H55" s="37"/>
      <c r="I55" s="38">
        <f t="shared" si="7"/>
        <v>0</v>
      </c>
      <c r="J55" s="37"/>
      <c r="K55" s="37"/>
      <c r="L55" s="38">
        <f t="shared" si="8"/>
        <v>0</v>
      </c>
      <c r="M55" s="38">
        <f t="shared" si="9"/>
        <v>0</v>
      </c>
      <c r="N55" s="38">
        <f t="shared" si="10"/>
        <v>0</v>
      </c>
      <c r="O55" s="38">
        <f t="shared" si="11"/>
        <v>0</v>
      </c>
      <c r="P55" s="38">
        <f t="shared" si="12"/>
        <v>0</v>
      </c>
      <c r="Q55" s="38">
        <f t="shared" si="13"/>
        <v>0</v>
      </c>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row>
    <row r="56" spans="1:237" s="12" customFormat="1" ht="25.5" x14ac:dyDescent="0.2">
      <c r="A56" s="105" t="s">
        <v>344</v>
      </c>
      <c r="B56" s="106"/>
      <c r="C56" s="111" t="s">
        <v>1222</v>
      </c>
      <c r="D56" s="111"/>
      <c r="E56" s="106" t="s">
        <v>74</v>
      </c>
      <c r="F56" s="233">
        <v>60</v>
      </c>
      <c r="G56" s="37"/>
      <c r="H56" s="37"/>
      <c r="I56" s="38">
        <f t="shared" si="7"/>
        <v>0</v>
      </c>
      <c r="J56" s="37"/>
      <c r="K56" s="37"/>
      <c r="L56" s="38">
        <f t="shared" si="8"/>
        <v>0</v>
      </c>
      <c r="M56" s="38">
        <f t="shared" si="9"/>
        <v>0</v>
      </c>
      <c r="N56" s="38">
        <f t="shared" si="10"/>
        <v>0</v>
      </c>
      <c r="O56" s="38">
        <f t="shared" si="11"/>
        <v>0</v>
      </c>
      <c r="P56" s="38">
        <f t="shared" si="12"/>
        <v>0</v>
      </c>
      <c r="Q56" s="38">
        <f t="shared" si="13"/>
        <v>0</v>
      </c>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row>
    <row r="57" spans="1:237" s="12" customFormat="1" x14ac:dyDescent="0.2">
      <c r="A57" s="105" t="s">
        <v>346</v>
      </c>
      <c r="B57" s="106"/>
      <c r="C57" s="111" t="s">
        <v>1223</v>
      </c>
      <c r="D57" s="111"/>
      <c r="E57" s="106" t="s">
        <v>74</v>
      </c>
      <c r="F57" s="233">
        <v>10</v>
      </c>
      <c r="G57" s="37"/>
      <c r="H57" s="37"/>
      <c r="I57" s="38">
        <f t="shared" si="7"/>
        <v>0</v>
      </c>
      <c r="J57" s="37"/>
      <c r="K57" s="37"/>
      <c r="L57" s="38">
        <f t="shared" si="8"/>
        <v>0</v>
      </c>
      <c r="M57" s="38">
        <f t="shared" si="9"/>
        <v>0</v>
      </c>
      <c r="N57" s="38">
        <f t="shared" si="10"/>
        <v>0</v>
      </c>
      <c r="O57" s="38">
        <f t="shared" si="11"/>
        <v>0</v>
      </c>
      <c r="P57" s="38">
        <f t="shared" si="12"/>
        <v>0</v>
      </c>
      <c r="Q57" s="38">
        <f t="shared" si="13"/>
        <v>0</v>
      </c>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row>
    <row r="58" spans="1:237" s="12" customFormat="1" ht="38.25" x14ac:dyDescent="0.2">
      <c r="A58" s="105" t="s">
        <v>349</v>
      </c>
      <c r="B58" s="106"/>
      <c r="C58" s="111" t="s">
        <v>1224</v>
      </c>
      <c r="D58" s="111"/>
      <c r="E58" s="106" t="s">
        <v>68</v>
      </c>
      <c r="F58" s="233">
        <v>3000</v>
      </c>
      <c r="G58" s="37"/>
      <c r="H58" s="37"/>
      <c r="I58" s="38">
        <f t="shared" si="7"/>
        <v>0</v>
      </c>
      <c r="J58" s="37"/>
      <c r="K58" s="37"/>
      <c r="L58" s="38">
        <f t="shared" si="8"/>
        <v>0</v>
      </c>
      <c r="M58" s="38">
        <f t="shared" si="9"/>
        <v>0</v>
      </c>
      <c r="N58" s="38">
        <f t="shared" si="10"/>
        <v>0</v>
      </c>
      <c r="O58" s="38">
        <f t="shared" si="11"/>
        <v>0</v>
      </c>
      <c r="P58" s="38">
        <f t="shared" si="12"/>
        <v>0</v>
      </c>
      <c r="Q58" s="38">
        <f t="shared" si="13"/>
        <v>0</v>
      </c>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row>
    <row r="59" spans="1:237" s="12" customFormat="1" ht="25.5" x14ac:dyDescent="0.2">
      <c r="A59" s="105" t="s">
        <v>351</v>
      </c>
      <c r="B59" s="106"/>
      <c r="C59" s="111" t="s">
        <v>1225</v>
      </c>
      <c r="D59" s="111"/>
      <c r="E59" s="106" t="s">
        <v>68</v>
      </c>
      <c r="F59" s="233">
        <v>1500</v>
      </c>
      <c r="G59" s="37"/>
      <c r="H59" s="37"/>
      <c r="I59" s="38">
        <f t="shared" si="7"/>
        <v>0</v>
      </c>
      <c r="J59" s="37"/>
      <c r="K59" s="37"/>
      <c r="L59" s="38">
        <f t="shared" si="8"/>
        <v>0</v>
      </c>
      <c r="M59" s="38">
        <f t="shared" si="9"/>
        <v>0</v>
      </c>
      <c r="N59" s="38">
        <f t="shared" si="10"/>
        <v>0</v>
      </c>
      <c r="O59" s="38">
        <f t="shared" si="11"/>
        <v>0</v>
      </c>
      <c r="P59" s="38">
        <f t="shared" si="12"/>
        <v>0</v>
      </c>
      <c r="Q59" s="38">
        <f t="shared" si="13"/>
        <v>0</v>
      </c>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row>
    <row r="60" spans="1:237" s="12" customFormat="1" ht="25.5" x14ac:dyDescent="0.2">
      <c r="A60" s="105" t="s">
        <v>353</v>
      </c>
      <c r="B60" s="106"/>
      <c r="C60" s="111" t="s">
        <v>1226</v>
      </c>
      <c r="D60" s="111"/>
      <c r="E60" s="106" t="s">
        <v>68</v>
      </c>
      <c r="F60" s="233">
        <v>2300</v>
      </c>
      <c r="G60" s="37"/>
      <c r="H60" s="37"/>
      <c r="I60" s="38">
        <f t="shared" si="7"/>
        <v>0</v>
      </c>
      <c r="J60" s="37"/>
      <c r="K60" s="37"/>
      <c r="L60" s="38">
        <f t="shared" si="8"/>
        <v>0</v>
      </c>
      <c r="M60" s="38">
        <f t="shared" si="9"/>
        <v>0</v>
      </c>
      <c r="N60" s="38">
        <f t="shared" si="10"/>
        <v>0</v>
      </c>
      <c r="O60" s="38">
        <f t="shared" si="11"/>
        <v>0</v>
      </c>
      <c r="P60" s="38">
        <f t="shared" si="12"/>
        <v>0</v>
      </c>
      <c r="Q60" s="38">
        <f t="shared" si="13"/>
        <v>0</v>
      </c>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row>
    <row r="61" spans="1:237" s="12" customFormat="1" ht="25.5" x14ac:dyDescent="0.2">
      <c r="A61" s="105" t="s">
        <v>355</v>
      </c>
      <c r="B61" s="106"/>
      <c r="C61" s="111" t="s">
        <v>1227</v>
      </c>
      <c r="D61" s="111"/>
      <c r="E61" s="106" t="s">
        <v>81</v>
      </c>
      <c r="F61" s="233">
        <v>1000</v>
      </c>
      <c r="G61" s="37"/>
      <c r="H61" s="37"/>
      <c r="I61" s="38">
        <f t="shared" si="7"/>
        <v>0</v>
      </c>
      <c r="J61" s="37"/>
      <c r="K61" s="37"/>
      <c r="L61" s="38">
        <f t="shared" si="8"/>
        <v>0</v>
      </c>
      <c r="M61" s="38">
        <f t="shared" si="9"/>
        <v>0</v>
      </c>
      <c r="N61" s="38">
        <f t="shared" si="10"/>
        <v>0</v>
      </c>
      <c r="O61" s="38">
        <f t="shared" si="11"/>
        <v>0</v>
      </c>
      <c r="P61" s="38">
        <f t="shared" si="12"/>
        <v>0</v>
      </c>
      <c r="Q61" s="38">
        <f t="shared" si="13"/>
        <v>0</v>
      </c>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row>
    <row r="62" spans="1:237" s="12" customFormat="1" ht="25.5" x14ac:dyDescent="0.2">
      <c r="A62" s="105" t="s">
        <v>356</v>
      </c>
      <c r="B62" s="106"/>
      <c r="C62" s="111" t="s">
        <v>1228</v>
      </c>
      <c r="D62" s="111"/>
      <c r="E62" s="106" t="s">
        <v>74</v>
      </c>
      <c r="F62" s="233">
        <v>40</v>
      </c>
      <c r="G62" s="37"/>
      <c r="H62" s="37"/>
      <c r="I62" s="38">
        <f t="shared" si="0"/>
        <v>0</v>
      </c>
      <c r="J62" s="37"/>
      <c r="K62" s="37"/>
      <c r="L62" s="38">
        <f t="shared" si="1"/>
        <v>0</v>
      </c>
      <c r="M62" s="38">
        <f t="shared" si="2"/>
        <v>0</v>
      </c>
      <c r="N62" s="38">
        <f t="shared" si="3"/>
        <v>0</v>
      </c>
      <c r="O62" s="38">
        <f t="shared" si="4"/>
        <v>0</v>
      </c>
      <c r="P62" s="38">
        <f t="shared" si="5"/>
        <v>0</v>
      </c>
      <c r="Q62" s="38">
        <f t="shared" si="6"/>
        <v>0</v>
      </c>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row>
    <row r="63" spans="1:237" s="12" customFormat="1" ht="25.5" x14ac:dyDescent="0.2">
      <c r="A63" s="105" t="s">
        <v>357</v>
      </c>
      <c r="B63" s="106"/>
      <c r="C63" s="111" t="s">
        <v>1229</v>
      </c>
      <c r="D63" s="111"/>
      <c r="E63" s="106" t="s">
        <v>74</v>
      </c>
      <c r="F63" s="233">
        <v>15</v>
      </c>
      <c r="G63" s="37"/>
      <c r="H63" s="37"/>
      <c r="I63" s="38">
        <f t="shared" si="0"/>
        <v>0</v>
      </c>
      <c r="J63" s="37"/>
      <c r="K63" s="37"/>
      <c r="L63" s="38">
        <f t="shared" si="1"/>
        <v>0</v>
      </c>
      <c r="M63" s="38">
        <f t="shared" si="2"/>
        <v>0</v>
      </c>
      <c r="N63" s="38">
        <f t="shared" si="3"/>
        <v>0</v>
      </c>
      <c r="O63" s="38">
        <f t="shared" si="4"/>
        <v>0</v>
      </c>
      <c r="P63" s="38">
        <f t="shared" si="5"/>
        <v>0</v>
      </c>
      <c r="Q63" s="38">
        <f t="shared" si="6"/>
        <v>0</v>
      </c>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row>
    <row r="64" spans="1:237" s="12" customFormat="1" ht="25.5" x14ac:dyDescent="0.2">
      <c r="A64" s="105" t="s">
        <v>358</v>
      </c>
      <c r="B64" s="106"/>
      <c r="C64" s="111" t="s">
        <v>1230</v>
      </c>
      <c r="D64" s="111"/>
      <c r="E64" s="106" t="s">
        <v>74</v>
      </c>
      <c r="F64" s="233">
        <v>20</v>
      </c>
      <c r="G64" s="37"/>
      <c r="H64" s="37"/>
      <c r="I64" s="38">
        <f t="shared" si="0"/>
        <v>0</v>
      </c>
      <c r="J64" s="37"/>
      <c r="K64" s="37"/>
      <c r="L64" s="38">
        <f t="shared" si="1"/>
        <v>0</v>
      </c>
      <c r="M64" s="38">
        <f t="shared" si="2"/>
        <v>0</v>
      </c>
      <c r="N64" s="38">
        <f t="shared" si="3"/>
        <v>0</v>
      </c>
      <c r="O64" s="38">
        <f t="shared" si="4"/>
        <v>0</v>
      </c>
      <c r="P64" s="38">
        <f t="shared" si="5"/>
        <v>0</v>
      </c>
      <c r="Q64" s="38">
        <f t="shared" si="6"/>
        <v>0</v>
      </c>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row>
    <row r="65" spans="1:237" s="12" customFormat="1" ht="25.5" x14ac:dyDescent="0.2">
      <c r="A65" s="105" t="s">
        <v>359</v>
      </c>
      <c r="B65" s="106"/>
      <c r="C65" s="111" t="s">
        <v>1231</v>
      </c>
      <c r="D65" s="111"/>
      <c r="E65" s="106" t="s">
        <v>74</v>
      </c>
      <c r="F65" s="233">
        <v>40</v>
      </c>
      <c r="G65" s="37"/>
      <c r="H65" s="37"/>
      <c r="I65" s="38">
        <f t="shared" si="0"/>
        <v>0</v>
      </c>
      <c r="J65" s="37"/>
      <c r="K65" s="37"/>
      <c r="L65" s="38">
        <f t="shared" si="1"/>
        <v>0</v>
      </c>
      <c r="M65" s="38">
        <f t="shared" si="2"/>
        <v>0</v>
      </c>
      <c r="N65" s="38">
        <f t="shared" si="3"/>
        <v>0</v>
      </c>
      <c r="O65" s="38">
        <f t="shared" si="4"/>
        <v>0</v>
      </c>
      <c r="P65" s="38">
        <f t="shared" si="5"/>
        <v>0</v>
      </c>
      <c r="Q65" s="38">
        <f t="shared" si="6"/>
        <v>0</v>
      </c>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row>
    <row r="66" spans="1:237" s="12" customFormat="1" ht="25.5" x14ac:dyDescent="0.2">
      <c r="A66" s="105" t="s">
        <v>360</v>
      </c>
      <c r="B66" s="106"/>
      <c r="C66" s="111" t="s">
        <v>1232</v>
      </c>
      <c r="D66" s="111"/>
      <c r="E66" s="106" t="s">
        <v>74</v>
      </c>
      <c r="F66" s="233">
        <v>6</v>
      </c>
      <c r="G66" s="37"/>
      <c r="H66" s="37"/>
      <c r="I66" s="38">
        <f t="shared" si="0"/>
        <v>0</v>
      </c>
      <c r="J66" s="37"/>
      <c r="K66" s="37"/>
      <c r="L66" s="38">
        <f t="shared" si="1"/>
        <v>0</v>
      </c>
      <c r="M66" s="38">
        <f t="shared" si="2"/>
        <v>0</v>
      </c>
      <c r="N66" s="38">
        <f t="shared" si="3"/>
        <v>0</v>
      </c>
      <c r="O66" s="38">
        <f t="shared" si="4"/>
        <v>0</v>
      </c>
      <c r="P66" s="38">
        <f t="shared" si="5"/>
        <v>0</v>
      </c>
      <c r="Q66" s="38">
        <f t="shared" si="6"/>
        <v>0</v>
      </c>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row>
    <row r="67" spans="1:237" s="12" customFormat="1" ht="25.5" x14ac:dyDescent="0.2">
      <c r="A67" s="105" t="s">
        <v>1233</v>
      </c>
      <c r="B67" s="106"/>
      <c r="C67" s="111" t="s">
        <v>1234</v>
      </c>
      <c r="D67" s="111"/>
      <c r="E67" s="106" t="s">
        <v>74</v>
      </c>
      <c r="F67" s="233">
        <v>6</v>
      </c>
      <c r="G67" s="37"/>
      <c r="H67" s="37"/>
      <c r="I67" s="38">
        <f t="shared" si="0"/>
        <v>0</v>
      </c>
      <c r="J67" s="37"/>
      <c r="K67" s="37"/>
      <c r="L67" s="38">
        <f t="shared" si="1"/>
        <v>0</v>
      </c>
      <c r="M67" s="38">
        <f t="shared" si="2"/>
        <v>0</v>
      </c>
      <c r="N67" s="38">
        <f t="shared" si="3"/>
        <v>0</v>
      </c>
      <c r="O67" s="38">
        <f t="shared" si="4"/>
        <v>0</v>
      </c>
      <c r="P67" s="38">
        <f t="shared" si="5"/>
        <v>0</v>
      </c>
      <c r="Q67" s="38">
        <f t="shared" si="6"/>
        <v>0</v>
      </c>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row>
    <row r="68" spans="1:237" s="12" customFormat="1" x14ac:dyDescent="0.2">
      <c r="A68" s="105" t="s">
        <v>1235</v>
      </c>
      <c r="B68" s="106"/>
      <c r="C68" s="111" t="s">
        <v>1236</v>
      </c>
      <c r="D68" s="111"/>
      <c r="E68" s="106" t="s">
        <v>68</v>
      </c>
      <c r="F68" s="233">
        <v>2200</v>
      </c>
      <c r="G68" s="37"/>
      <c r="H68" s="37"/>
      <c r="I68" s="38">
        <f t="shared" si="0"/>
        <v>0</v>
      </c>
      <c r="J68" s="37"/>
      <c r="K68" s="37"/>
      <c r="L68" s="38">
        <f t="shared" si="1"/>
        <v>0</v>
      </c>
      <c r="M68" s="38">
        <f t="shared" si="2"/>
        <v>0</v>
      </c>
      <c r="N68" s="38">
        <f t="shared" si="3"/>
        <v>0</v>
      </c>
      <c r="O68" s="38">
        <f t="shared" si="4"/>
        <v>0</v>
      </c>
      <c r="P68" s="38">
        <f t="shared" si="5"/>
        <v>0</v>
      </c>
      <c r="Q68" s="38">
        <f t="shared" si="6"/>
        <v>0</v>
      </c>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row>
    <row r="69" spans="1:237" s="12" customFormat="1" x14ac:dyDescent="0.2">
      <c r="A69" s="105" t="s">
        <v>1237</v>
      </c>
      <c r="B69" s="106"/>
      <c r="C69" s="111" t="s">
        <v>1238</v>
      </c>
      <c r="D69" s="111"/>
      <c r="E69" s="106" t="s">
        <v>68</v>
      </c>
      <c r="F69" s="233">
        <v>540</v>
      </c>
      <c r="G69" s="37"/>
      <c r="H69" s="37"/>
      <c r="I69" s="38">
        <f t="shared" si="0"/>
        <v>0</v>
      </c>
      <c r="J69" s="37"/>
      <c r="K69" s="37"/>
      <c r="L69" s="38">
        <f t="shared" si="1"/>
        <v>0</v>
      </c>
      <c r="M69" s="38">
        <f t="shared" si="2"/>
        <v>0</v>
      </c>
      <c r="N69" s="38">
        <f t="shared" si="3"/>
        <v>0</v>
      </c>
      <c r="O69" s="38">
        <f t="shared" si="4"/>
        <v>0</v>
      </c>
      <c r="P69" s="38">
        <f t="shared" si="5"/>
        <v>0</v>
      </c>
      <c r="Q69" s="38">
        <f t="shared" si="6"/>
        <v>0</v>
      </c>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row>
    <row r="70" spans="1:237" s="12" customFormat="1" ht="25.5" x14ac:dyDescent="0.2">
      <c r="A70" s="105" t="s">
        <v>1239</v>
      </c>
      <c r="B70" s="106"/>
      <c r="C70" s="111" t="s">
        <v>1240</v>
      </c>
      <c r="D70" s="111"/>
      <c r="E70" s="106" t="s">
        <v>68</v>
      </c>
      <c r="F70" s="233">
        <v>300</v>
      </c>
      <c r="G70" s="37"/>
      <c r="H70" s="37"/>
      <c r="I70" s="38">
        <f t="shared" si="0"/>
        <v>0</v>
      </c>
      <c r="J70" s="37"/>
      <c r="K70" s="37"/>
      <c r="L70" s="38">
        <f t="shared" si="1"/>
        <v>0</v>
      </c>
      <c r="M70" s="38">
        <f t="shared" si="2"/>
        <v>0</v>
      </c>
      <c r="N70" s="38">
        <f t="shared" si="3"/>
        <v>0</v>
      </c>
      <c r="O70" s="38">
        <f t="shared" si="4"/>
        <v>0</v>
      </c>
      <c r="P70" s="38">
        <f t="shared" si="5"/>
        <v>0</v>
      </c>
      <c r="Q70" s="38">
        <f t="shared" si="6"/>
        <v>0</v>
      </c>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row>
    <row r="71" spans="1:237" s="12" customFormat="1" ht="25.5" x14ac:dyDescent="0.2">
      <c r="A71" s="105" t="s">
        <v>1241</v>
      </c>
      <c r="B71" s="106"/>
      <c r="C71" s="111" t="s">
        <v>1242</v>
      </c>
      <c r="D71" s="111"/>
      <c r="E71" s="106" t="s">
        <v>70</v>
      </c>
      <c r="F71" s="233">
        <v>50</v>
      </c>
      <c r="G71" s="37"/>
      <c r="H71" s="37"/>
      <c r="I71" s="38">
        <f t="shared" si="0"/>
        <v>0</v>
      </c>
      <c r="J71" s="37"/>
      <c r="K71" s="37"/>
      <c r="L71" s="38">
        <f t="shared" si="1"/>
        <v>0</v>
      </c>
      <c r="M71" s="38">
        <f t="shared" si="2"/>
        <v>0</v>
      </c>
      <c r="N71" s="38">
        <f t="shared" si="3"/>
        <v>0</v>
      </c>
      <c r="O71" s="38">
        <f t="shared" si="4"/>
        <v>0</v>
      </c>
      <c r="P71" s="38">
        <f t="shared" si="5"/>
        <v>0</v>
      </c>
      <c r="Q71" s="38">
        <f t="shared" si="6"/>
        <v>0</v>
      </c>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row>
    <row r="72" spans="1:237" s="12" customFormat="1" ht="25.5" x14ac:dyDescent="0.2">
      <c r="A72" s="105" t="s">
        <v>1243</v>
      </c>
      <c r="B72" s="106"/>
      <c r="C72" s="111" t="s">
        <v>1244</v>
      </c>
      <c r="D72" s="111"/>
      <c r="E72" s="106" t="s">
        <v>70</v>
      </c>
      <c r="F72" s="233">
        <v>100</v>
      </c>
      <c r="G72" s="37"/>
      <c r="H72" s="37"/>
      <c r="I72" s="38">
        <f t="shared" si="0"/>
        <v>0</v>
      </c>
      <c r="J72" s="37"/>
      <c r="K72" s="37"/>
      <c r="L72" s="38">
        <f t="shared" si="1"/>
        <v>0</v>
      </c>
      <c r="M72" s="38">
        <f t="shared" si="2"/>
        <v>0</v>
      </c>
      <c r="N72" s="38">
        <f t="shared" si="3"/>
        <v>0</v>
      </c>
      <c r="O72" s="38">
        <f t="shared" si="4"/>
        <v>0</v>
      </c>
      <c r="P72" s="38">
        <f t="shared" si="5"/>
        <v>0</v>
      </c>
      <c r="Q72" s="38">
        <f t="shared" si="6"/>
        <v>0</v>
      </c>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row>
    <row r="73" spans="1:237" s="12" customFormat="1" ht="38.25" x14ac:dyDescent="0.2">
      <c r="A73" s="208" t="s">
        <v>52</v>
      </c>
      <c r="B73" s="202" t="s">
        <v>1245</v>
      </c>
      <c r="C73" s="222" t="s">
        <v>1246</v>
      </c>
      <c r="D73" s="220" t="s">
        <v>1181</v>
      </c>
      <c r="E73" s="202"/>
      <c r="F73" s="202"/>
      <c r="G73" s="203"/>
      <c r="H73" s="203"/>
      <c r="I73" s="203"/>
      <c r="J73" s="203"/>
      <c r="K73" s="203"/>
      <c r="L73" s="203"/>
      <c r="M73" s="203"/>
      <c r="N73" s="203"/>
      <c r="O73" s="203"/>
      <c r="P73" s="203"/>
      <c r="Q73" s="203"/>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row>
    <row r="74" spans="1:237" s="12" customFormat="1" ht="25.5" x14ac:dyDescent="0.2">
      <c r="A74" s="105" t="s">
        <v>80</v>
      </c>
      <c r="B74" s="106"/>
      <c r="C74" s="111" t="s">
        <v>1247</v>
      </c>
      <c r="D74" s="111"/>
      <c r="E74" s="106" t="s">
        <v>1212</v>
      </c>
      <c r="F74" s="218">
        <v>19</v>
      </c>
      <c r="G74" s="37"/>
      <c r="H74" s="37"/>
      <c r="I74" s="38">
        <f t="shared" si="0"/>
        <v>0</v>
      </c>
      <c r="J74" s="37"/>
      <c r="K74" s="37"/>
      <c r="L74" s="38">
        <f t="shared" si="1"/>
        <v>0</v>
      </c>
      <c r="M74" s="38">
        <f t="shared" si="2"/>
        <v>0</v>
      </c>
      <c r="N74" s="38">
        <f t="shared" si="3"/>
        <v>0</v>
      </c>
      <c r="O74" s="38">
        <f t="shared" si="4"/>
        <v>0</v>
      </c>
      <c r="P74" s="38">
        <f t="shared" si="5"/>
        <v>0</v>
      </c>
      <c r="Q74" s="38">
        <f t="shared" si="6"/>
        <v>0</v>
      </c>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row>
    <row r="75" spans="1:237" s="12" customFormat="1" ht="25.5" x14ac:dyDescent="0.2">
      <c r="A75" s="105" t="s">
        <v>433</v>
      </c>
      <c r="B75" s="106"/>
      <c r="C75" s="111" t="s">
        <v>1248</v>
      </c>
      <c r="D75" s="111"/>
      <c r="E75" s="106" t="s">
        <v>1212</v>
      </c>
      <c r="F75" s="218">
        <v>23</v>
      </c>
      <c r="G75" s="37"/>
      <c r="H75" s="37"/>
      <c r="I75" s="38">
        <f t="shared" si="0"/>
        <v>0</v>
      </c>
      <c r="J75" s="37"/>
      <c r="K75" s="37"/>
      <c r="L75" s="38">
        <f t="shared" si="1"/>
        <v>0</v>
      </c>
      <c r="M75" s="38">
        <f t="shared" si="2"/>
        <v>0</v>
      </c>
      <c r="N75" s="38">
        <f t="shared" si="3"/>
        <v>0</v>
      </c>
      <c r="O75" s="38">
        <f t="shared" si="4"/>
        <v>0</v>
      </c>
      <c r="P75" s="38">
        <f t="shared" si="5"/>
        <v>0</v>
      </c>
      <c r="Q75" s="38">
        <f t="shared" si="6"/>
        <v>0</v>
      </c>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row>
    <row r="76" spans="1:237" s="12" customFormat="1" ht="25.5" x14ac:dyDescent="0.2">
      <c r="A76" s="105" t="s">
        <v>83</v>
      </c>
      <c r="B76" s="106"/>
      <c r="C76" s="111" t="s">
        <v>1249</v>
      </c>
      <c r="D76" s="111"/>
      <c r="E76" s="106" t="s">
        <v>1212</v>
      </c>
      <c r="F76" s="218">
        <v>22</v>
      </c>
      <c r="G76" s="37"/>
      <c r="H76" s="37"/>
      <c r="I76" s="38">
        <f t="shared" si="0"/>
        <v>0</v>
      </c>
      <c r="J76" s="37"/>
      <c r="K76" s="37"/>
      <c r="L76" s="38">
        <f t="shared" si="1"/>
        <v>0</v>
      </c>
      <c r="M76" s="38">
        <f t="shared" si="2"/>
        <v>0</v>
      </c>
      <c r="N76" s="38">
        <f t="shared" si="3"/>
        <v>0</v>
      </c>
      <c r="O76" s="38">
        <f t="shared" si="4"/>
        <v>0</v>
      </c>
      <c r="P76" s="38">
        <f t="shared" si="5"/>
        <v>0</v>
      </c>
      <c r="Q76" s="38">
        <f t="shared" si="6"/>
        <v>0</v>
      </c>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row>
    <row r="77" spans="1:237" s="12" customFormat="1" x14ac:dyDescent="0.2">
      <c r="A77" s="105" t="s">
        <v>84</v>
      </c>
      <c r="B77" s="106"/>
      <c r="C77" s="111" t="s">
        <v>1250</v>
      </c>
      <c r="D77" s="111"/>
      <c r="E77" s="106" t="s">
        <v>68</v>
      </c>
      <c r="F77" s="218">
        <v>5600</v>
      </c>
      <c r="G77" s="37"/>
      <c r="H77" s="37"/>
      <c r="I77" s="38">
        <f t="shared" si="0"/>
        <v>0</v>
      </c>
      <c r="J77" s="37"/>
      <c r="K77" s="37"/>
      <c r="L77" s="38">
        <f t="shared" si="1"/>
        <v>0</v>
      </c>
      <c r="M77" s="38">
        <f t="shared" si="2"/>
        <v>0</v>
      </c>
      <c r="N77" s="38">
        <f t="shared" si="3"/>
        <v>0</v>
      </c>
      <c r="O77" s="38">
        <f t="shared" si="4"/>
        <v>0</v>
      </c>
      <c r="P77" s="38">
        <f t="shared" si="5"/>
        <v>0</v>
      </c>
      <c r="Q77" s="38">
        <f t="shared" si="6"/>
        <v>0</v>
      </c>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row>
    <row r="78" spans="1:237" s="12" customFormat="1" ht="38.25" x14ac:dyDescent="0.2">
      <c r="A78" s="105" t="s">
        <v>85</v>
      </c>
      <c r="B78" s="106"/>
      <c r="C78" s="111" t="s">
        <v>1251</v>
      </c>
      <c r="D78" s="111"/>
      <c r="E78" s="218" t="s">
        <v>107</v>
      </c>
      <c r="F78" s="218">
        <v>16</v>
      </c>
      <c r="G78" s="37"/>
      <c r="H78" s="37"/>
      <c r="I78" s="38">
        <f t="shared" si="0"/>
        <v>0</v>
      </c>
      <c r="J78" s="37"/>
      <c r="K78" s="37"/>
      <c r="L78" s="38">
        <f t="shared" si="1"/>
        <v>0</v>
      </c>
      <c r="M78" s="38">
        <f t="shared" si="2"/>
        <v>0</v>
      </c>
      <c r="N78" s="38">
        <f t="shared" si="3"/>
        <v>0</v>
      </c>
      <c r="O78" s="38">
        <f t="shared" si="4"/>
        <v>0</v>
      </c>
      <c r="P78" s="38">
        <f t="shared" si="5"/>
        <v>0</v>
      </c>
      <c r="Q78" s="38">
        <f t="shared" si="6"/>
        <v>0</v>
      </c>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row>
    <row r="79" spans="1:237" s="12" customFormat="1" ht="25.5" x14ac:dyDescent="0.2">
      <c r="A79" s="105" t="s">
        <v>86</v>
      </c>
      <c r="B79" s="106"/>
      <c r="C79" s="111" t="s">
        <v>1252</v>
      </c>
      <c r="D79" s="111"/>
      <c r="E79" s="218" t="s">
        <v>107</v>
      </c>
      <c r="F79" s="218">
        <v>28</v>
      </c>
      <c r="G79" s="37"/>
      <c r="H79" s="37"/>
      <c r="I79" s="38">
        <f t="shared" si="0"/>
        <v>0</v>
      </c>
      <c r="J79" s="37"/>
      <c r="K79" s="37"/>
      <c r="L79" s="38">
        <f t="shared" si="1"/>
        <v>0</v>
      </c>
      <c r="M79" s="38">
        <f t="shared" si="2"/>
        <v>0</v>
      </c>
      <c r="N79" s="38">
        <f t="shared" si="3"/>
        <v>0</v>
      </c>
      <c r="O79" s="38">
        <f t="shared" si="4"/>
        <v>0</v>
      </c>
      <c r="P79" s="38">
        <f t="shared" si="5"/>
        <v>0</v>
      </c>
      <c r="Q79" s="38">
        <f t="shared" si="6"/>
        <v>0</v>
      </c>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row>
    <row r="80" spans="1:237" s="12" customFormat="1" x14ac:dyDescent="0.2">
      <c r="A80" s="105" t="s">
        <v>88</v>
      </c>
      <c r="B80" s="106"/>
      <c r="C80" s="111" t="s">
        <v>1253</v>
      </c>
      <c r="D80" s="111"/>
      <c r="E80" s="106" t="s">
        <v>1212</v>
      </c>
      <c r="F80" s="218">
        <v>5</v>
      </c>
      <c r="G80" s="37"/>
      <c r="H80" s="37"/>
      <c r="I80" s="38">
        <f t="shared" si="0"/>
        <v>0</v>
      </c>
      <c r="J80" s="37"/>
      <c r="K80" s="37"/>
      <c r="L80" s="38">
        <f t="shared" si="1"/>
        <v>0</v>
      </c>
      <c r="M80" s="38">
        <f t="shared" si="2"/>
        <v>0</v>
      </c>
      <c r="N80" s="38">
        <f t="shared" si="3"/>
        <v>0</v>
      </c>
      <c r="O80" s="38">
        <f t="shared" si="4"/>
        <v>0</v>
      </c>
      <c r="P80" s="38">
        <f t="shared" si="5"/>
        <v>0</v>
      </c>
      <c r="Q80" s="38">
        <f t="shared" si="6"/>
        <v>0</v>
      </c>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row>
    <row r="81" spans="1:237" s="12" customFormat="1" ht="38.25" x14ac:dyDescent="0.2">
      <c r="A81" s="208" t="s">
        <v>53</v>
      </c>
      <c r="B81" s="202"/>
      <c r="C81" s="222" t="s">
        <v>1254</v>
      </c>
      <c r="D81" s="220" t="s">
        <v>1181</v>
      </c>
      <c r="E81" s="202"/>
      <c r="F81" s="202"/>
      <c r="G81" s="203"/>
      <c r="H81" s="203"/>
      <c r="I81" s="203"/>
      <c r="J81" s="203"/>
      <c r="K81" s="203"/>
      <c r="L81" s="203"/>
      <c r="M81" s="203"/>
      <c r="N81" s="203"/>
      <c r="O81" s="203"/>
      <c r="P81" s="203"/>
      <c r="Q81" s="203"/>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row>
    <row r="82" spans="1:237" s="12" customFormat="1" ht="25.5" x14ac:dyDescent="0.2">
      <c r="A82" s="105" t="s">
        <v>444</v>
      </c>
      <c r="B82" s="106"/>
      <c r="C82" s="111" t="s">
        <v>1255</v>
      </c>
      <c r="D82" s="111"/>
      <c r="E82" s="106" t="s">
        <v>70</v>
      </c>
      <c r="F82" s="218">
        <v>46</v>
      </c>
      <c r="G82" s="37"/>
      <c r="H82" s="37"/>
      <c r="I82" s="38">
        <f t="shared" si="0"/>
        <v>0</v>
      </c>
      <c r="J82" s="37"/>
      <c r="K82" s="37"/>
      <c r="L82" s="38">
        <f t="shared" si="1"/>
        <v>0</v>
      </c>
      <c r="M82" s="38">
        <f t="shared" si="2"/>
        <v>0</v>
      </c>
      <c r="N82" s="38">
        <f t="shared" si="3"/>
        <v>0</v>
      </c>
      <c r="O82" s="38">
        <f t="shared" si="4"/>
        <v>0</v>
      </c>
      <c r="P82" s="38">
        <f t="shared" si="5"/>
        <v>0</v>
      </c>
      <c r="Q82" s="38">
        <f t="shared" si="6"/>
        <v>0</v>
      </c>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row>
    <row r="83" spans="1:237" s="12" customFormat="1" ht="25.5" x14ac:dyDescent="0.2">
      <c r="A83" s="105" t="s">
        <v>446</v>
      </c>
      <c r="B83" s="106"/>
      <c r="C83" s="111" t="s">
        <v>1256</v>
      </c>
      <c r="D83" s="111"/>
      <c r="E83" s="106" t="s">
        <v>70</v>
      </c>
      <c r="F83" s="233">
        <v>44</v>
      </c>
      <c r="G83" s="37"/>
      <c r="H83" s="37"/>
      <c r="I83" s="38">
        <f t="shared" si="0"/>
        <v>0</v>
      </c>
      <c r="J83" s="37"/>
      <c r="K83" s="37"/>
      <c r="L83" s="38">
        <f t="shared" si="1"/>
        <v>0</v>
      </c>
      <c r="M83" s="38">
        <f t="shared" si="2"/>
        <v>0</v>
      </c>
      <c r="N83" s="38">
        <f t="shared" si="3"/>
        <v>0</v>
      </c>
      <c r="O83" s="38">
        <f t="shared" si="4"/>
        <v>0</v>
      </c>
      <c r="P83" s="38">
        <f t="shared" si="5"/>
        <v>0</v>
      </c>
      <c r="Q83" s="38">
        <f t="shared" si="6"/>
        <v>0</v>
      </c>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row>
    <row r="84" spans="1:237" s="12" customFormat="1" ht="25.5" x14ac:dyDescent="0.2">
      <c r="A84" s="105" t="s">
        <v>447</v>
      </c>
      <c r="B84" s="106"/>
      <c r="C84" s="111" t="s">
        <v>1257</v>
      </c>
      <c r="D84" s="111"/>
      <c r="E84" s="106" t="s">
        <v>70</v>
      </c>
      <c r="F84" s="233">
        <v>30</v>
      </c>
      <c r="G84" s="37"/>
      <c r="H84" s="37"/>
      <c r="I84" s="38">
        <f t="shared" si="0"/>
        <v>0</v>
      </c>
      <c r="J84" s="37"/>
      <c r="K84" s="37"/>
      <c r="L84" s="38">
        <f t="shared" si="1"/>
        <v>0</v>
      </c>
      <c r="M84" s="38">
        <f t="shared" si="2"/>
        <v>0</v>
      </c>
      <c r="N84" s="38">
        <f t="shared" si="3"/>
        <v>0</v>
      </c>
      <c r="O84" s="38">
        <f t="shared" si="4"/>
        <v>0</v>
      </c>
      <c r="P84" s="38">
        <f t="shared" si="5"/>
        <v>0</v>
      </c>
      <c r="Q84" s="38">
        <f t="shared" si="6"/>
        <v>0</v>
      </c>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row>
    <row r="85" spans="1:237" s="12" customFormat="1" ht="25.5" x14ac:dyDescent="0.2">
      <c r="A85" s="105" t="s">
        <v>448</v>
      </c>
      <c r="B85" s="106"/>
      <c r="C85" s="111" t="s">
        <v>1258</v>
      </c>
      <c r="D85" s="111"/>
      <c r="E85" s="106" t="s">
        <v>70</v>
      </c>
      <c r="F85" s="233">
        <v>430</v>
      </c>
      <c r="G85" s="37"/>
      <c r="H85" s="37"/>
      <c r="I85" s="38">
        <f t="shared" si="0"/>
        <v>0</v>
      </c>
      <c r="J85" s="37"/>
      <c r="K85" s="37"/>
      <c r="L85" s="38">
        <f t="shared" si="1"/>
        <v>0</v>
      </c>
      <c r="M85" s="38">
        <f t="shared" si="2"/>
        <v>0</v>
      </c>
      <c r="N85" s="38">
        <f t="shared" si="3"/>
        <v>0</v>
      </c>
      <c r="O85" s="38">
        <f t="shared" si="4"/>
        <v>0</v>
      </c>
      <c r="P85" s="38">
        <f t="shared" si="5"/>
        <v>0</v>
      </c>
      <c r="Q85" s="38">
        <f t="shared" si="6"/>
        <v>0</v>
      </c>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row>
    <row r="86" spans="1:237" s="12" customFormat="1" ht="25.5" x14ac:dyDescent="0.2">
      <c r="A86" s="105" t="s">
        <v>1259</v>
      </c>
      <c r="B86" s="106"/>
      <c r="C86" s="111" t="s">
        <v>1260</v>
      </c>
      <c r="D86" s="111"/>
      <c r="E86" s="106" t="s">
        <v>68</v>
      </c>
      <c r="F86" s="233">
        <v>2100</v>
      </c>
      <c r="G86" s="37"/>
      <c r="H86" s="37"/>
      <c r="I86" s="38">
        <f t="shared" si="0"/>
        <v>0</v>
      </c>
      <c r="J86" s="37"/>
      <c r="K86" s="37"/>
      <c r="L86" s="38">
        <f t="shared" si="1"/>
        <v>0</v>
      </c>
      <c r="M86" s="38">
        <f t="shared" si="2"/>
        <v>0</v>
      </c>
      <c r="N86" s="38">
        <f t="shared" si="3"/>
        <v>0</v>
      </c>
      <c r="O86" s="38">
        <f t="shared" si="4"/>
        <v>0</v>
      </c>
      <c r="P86" s="38">
        <f t="shared" si="5"/>
        <v>0</v>
      </c>
      <c r="Q86" s="38">
        <f t="shared" si="6"/>
        <v>0</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row>
    <row r="87" spans="1:237" s="12" customFormat="1" ht="25.5" x14ac:dyDescent="0.2">
      <c r="A87" s="105" t="s">
        <v>1261</v>
      </c>
      <c r="B87" s="106"/>
      <c r="C87" s="111" t="s">
        <v>1262</v>
      </c>
      <c r="D87" s="111"/>
      <c r="E87" s="106" t="s">
        <v>68</v>
      </c>
      <c r="F87" s="233">
        <v>1500</v>
      </c>
      <c r="G87" s="37"/>
      <c r="H87" s="37"/>
      <c r="I87" s="38">
        <f t="shared" si="0"/>
        <v>0</v>
      </c>
      <c r="J87" s="37"/>
      <c r="K87" s="37"/>
      <c r="L87" s="38">
        <f t="shared" si="1"/>
        <v>0</v>
      </c>
      <c r="M87" s="38">
        <f t="shared" si="2"/>
        <v>0</v>
      </c>
      <c r="N87" s="38">
        <f t="shared" si="3"/>
        <v>0</v>
      </c>
      <c r="O87" s="38">
        <f t="shared" si="4"/>
        <v>0</v>
      </c>
      <c r="P87" s="38">
        <f t="shared" si="5"/>
        <v>0</v>
      </c>
      <c r="Q87" s="38">
        <f t="shared" si="6"/>
        <v>0</v>
      </c>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row>
    <row r="88" spans="1:237" s="12" customFormat="1" ht="25.5" x14ac:dyDescent="0.2">
      <c r="A88" s="105" t="s">
        <v>1263</v>
      </c>
      <c r="B88" s="106"/>
      <c r="C88" s="111" t="s">
        <v>1264</v>
      </c>
      <c r="D88" s="111"/>
      <c r="E88" s="106" t="s">
        <v>68</v>
      </c>
      <c r="F88" s="233">
        <v>2100</v>
      </c>
      <c r="G88" s="37"/>
      <c r="H88" s="37"/>
      <c r="I88" s="38">
        <f t="shared" ref="I88:I101" si="14">ROUND(G88*H88,2)</f>
        <v>0</v>
      </c>
      <c r="J88" s="37"/>
      <c r="K88" s="37"/>
      <c r="L88" s="38">
        <f t="shared" ref="L88:L101" si="15">I88+J88+K88</f>
        <v>0</v>
      </c>
      <c r="M88" s="38">
        <f t="shared" ref="M88:M101" si="16">ROUND(F88*G88,2)</f>
        <v>0</v>
      </c>
      <c r="N88" s="38">
        <f t="shared" ref="N88:N101" si="17">ROUND(F88*I88,2)</f>
        <v>0</v>
      </c>
      <c r="O88" s="38">
        <f t="shared" ref="O88:O101" si="18">ROUND(F88*J88,2)</f>
        <v>0</v>
      </c>
      <c r="P88" s="38">
        <f t="shared" ref="P88:P101" si="19">ROUND(F88*K88,2)</f>
        <v>0</v>
      </c>
      <c r="Q88" s="38">
        <f t="shared" ref="Q88:Q101" si="20">N88+O88+P88</f>
        <v>0</v>
      </c>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row>
    <row r="89" spans="1:237" s="12" customFormat="1" ht="38.25" x14ac:dyDescent="0.2">
      <c r="A89" s="237" t="s">
        <v>1265</v>
      </c>
      <c r="B89" s="106" t="s">
        <v>741</v>
      </c>
      <c r="C89" s="111" t="s">
        <v>1547</v>
      </c>
      <c r="D89" s="111"/>
      <c r="E89" s="106" t="s">
        <v>68</v>
      </c>
      <c r="F89" s="233">
        <v>950</v>
      </c>
      <c r="G89" s="37"/>
      <c r="H89" s="37"/>
      <c r="I89" s="38">
        <f t="shared" si="14"/>
        <v>0</v>
      </c>
      <c r="J89" s="37"/>
      <c r="K89" s="37"/>
      <c r="L89" s="38">
        <f t="shared" si="15"/>
        <v>0</v>
      </c>
      <c r="M89" s="38">
        <f t="shared" si="16"/>
        <v>0</v>
      </c>
      <c r="N89" s="38">
        <f t="shared" si="17"/>
        <v>0</v>
      </c>
      <c r="O89" s="38">
        <f t="shared" si="18"/>
        <v>0</v>
      </c>
      <c r="P89" s="38">
        <f t="shared" si="19"/>
        <v>0</v>
      </c>
      <c r="Q89" s="38">
        <f t="shared" si="20"/>
        <v>0</v>
      </c>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row>
    <row r="90" spans="1:237" s="12" customFormat="1" x14ac:dyDescent="0.2">
      <c r="A90" s="105" t="s">
        <v>1266</v>
      </c>
      <c r="B90" s="106"/>
      <c r="C90" s="111" t="s">
        <v>1267</v>
      </c>
      <c r="D90" s="111"/>
      <c r="E90" s="106" t="s">
        <v>68</v>
      </c>
      <c r="F90" s="233">
        <v>950</v>
      </c>
      <c r="G90" s="37"/>
      <c r="H90" s="37"/>
      <c r="I90" s="38">
        <f t="shared" si="14"/>
        <v>0</v>
      </c>
      <c r="J90" s="37"/>
      <c r="K90" s="37"/>
      <c r="L90" s="38">
        <f t="shared" si="15"/>
        <v>0</v>
      </c>
      <c r="M90" s="38">
        <f t="shared" si="16"/>
        <v>0</v>
      </c>
      <c r="N90" s="38">
        <f t="shared" si="17"/>
        <v>0</v>
      </c>
      <c r="O90" s="38">
        <f t="shared" si="18"/>
        <v>0</v>
      </c>
      <c r="P90" s="38">
        <f t="shared" si="19"/>
        <v>0</v>
      </c>
      <c r="Q90" s="38">
        <f t="shared" si="20"/>
        <v>0</v>
      </c>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row>
    <row r="91" spans="1:237" s="12" customFormat="1" ht="38.25" x14ac:dyDescent="0.2">
      <c r="A91" s="105" t="s">
        <v>1268</v>
      </c>
      <c r="B91" s="106"/>
      <c r="C91" s="111" t="s">
        <v>1269</v>
      </c>
      <c r="D91" s="111"/>
      <c r="E91" s="106" t="s">
        <v>68</v>
      </c>
      <c r="F91" s="233">
        <v>950</v>
      </c>
      <c r="G91" s="37"/>
      <c r="H91" s="37"/>
      <c r="I91" s="38">
        <f t="shared" si="14"/>
        <v>0</v>
      </c>
      <c r="J91" s="37"/>
      <c r="K91" s="37"/>
      <c r="L91" s="38">
        <f t="shared" si="15"/>
        <v>0</v>
      </c>
      <c r="M91" s="38">
        <f t="shared" si="16"/>
        <v>0</v>
      </c>
      <c r="N91" s="38">
        <f t="shared" si="17"/>
        <v>0</v>
      </c>
      <c r="O91" s="38">
        <f t="shared" si="18"/>
        <v>0</v>
      </c>
      <c r="P91" s="38">
        <f t="shared" si="19"/>
        <v>0</v>
      </c>
      <c r="Q91" s="38">
        <f t="shared" si="20"/>
        <v>0</v>
      </c>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row>
    <row r="92" spans="1:237" s="12" customFormat="1" x14ac:dyDescent="0.2">
      <c r="A92" s="105" t="s">
        <v>1270</v>
      </c>
      <c r="B92" s="106"/>
      <c r="C92" s="111" t="s">
        <v>1271</v>
      </c>
      <c r="D92" s="111"/>
      <c r="E92" s="106" t="s">
        <v>74</v>
      </c>
      <c r="F92" s="233">
        <v>2</v>
      </c>
      <c r="G92" s="37"/>
      <c r="H92" s="37"/>
      <c r="I92" s="38">
        <f t="shared" si="14"/>
        <v>0</v>
      </c>
      <c r="J92" s="37"/>
      <c r="K92" s="37"/>
      <c r="L92" s="38">
        <f t="shared" si="15"/>
        <v>0</v>
      </c>
      <c r="M92" s="38">
        <f t="shared" si="16"/>
        <v>0</v>
      </c>
      <c r="N92" s="38">
        <f t="shared" si="17"/>
        <v>0</v>
      </c>
      <c r="O92" s="38">
        <f t="shared" si="18"/>
        <v>0</v>
      </c>
      <c r="P92" s="38">
        <f t="shared" si="19"/>
        <v>0</v>
      </c>
      <c r="Q92" s="38">
        <f t="shared" si="20"/>
        <v>0</v>
      </c>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row>
    <row r="93" spans="1:237" s="12" customFormat="1" ht="38.25" x14ac:dyDescent="0.2">
      <c r="A93" s="105" t="s">
        <v>1272</v>
      </c>
      <c r="B93" s="106"/>
      <c r="C93" s="111" t="s">
        <v>1273</v>
      </c>
      <c r="D93" s="111"/>
      <c r="E93" s="106" t="s">
        <v>74</v>
      </c>
      <c r="F93" s="233">
        <v>3</v>
      </c>
      <c r="G93" s="37"/>
      <c r="H93" s="37"/>
      <c r="I93" s="38">
        <f t="shared" si="14"/>
        <v>0</v>
      </c>
      <c r="J93" s="37"/>
      <c r="K93" s="37"/>
      <c r="L93" s="38">
        <f t="shared" si="15"/>
        <v>0</v>
      </c>
      <c r="M93" s="38">
        <f t="shared" si="16"/>
        <v>0</v>
      </c>
      <c r="N93" s="38">
        <f t="shared" si="17"/>
        <v>0</v>
      </c>
      <c r="O93" s="38">
        <f t="shared" si="18"/>
        <v>0</v>
      </c>
      <c r="P93" s="38">
        <f t="shared" si="19"/>
        <v>0</v>
      </c>
      <c r="Q93" s="38">
        <f t="shared" si="20"/>
        <v>0</v>
      </c>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row>
    <row r="94" spans="1:237" s="12" customFormat="1" ht="38.25" x14ac:dyDescent="0.2">
      <c r="A94" s="105" t="s">
        <v>1274</v>
      </c>
      <c r="B94" s="106"/>
      <c r="C94" s="111" t="s">
        <v>1275</v>
      </c>
      <c r="D94" s="111"/>
      <c r="E94" s="106" t="s">
        <v>68</v>
      </c>
      <c r="F94" s="233">
        <v>700</v>
      </c>
      <c r="G94" s="37"/>
      <c r="H94" s="37"/>
      <c r="I94" s="38">
        <f t="shared" si="14"/>
        <v>0</v>
      </c>
      <c r="J94" s="37"/>
      <c r="K94" s="37"/>
      <c r="L94" s="38">
        <f t="shared" si="15"/>
        <v>0</v>
      </c>
      <c r="M94" s="38">
        <f t="shared" si="16"/>
        <v>0</v>
      </c>
      <c r="N94" s="38">
        <f t="shared" si="17"/>
        <v>0</v>
      </c>
      <c r="O94" s="38">
        <f t="shared" si="18"/>
        <v>0</v>
      </c>
      <c r="P94" s="38">
        <f t="shared" si="19"/>
        <v>0</v>
      </c>
      <c r="Q94" s="38">
        <f t="shared" si="20"/>
        <v>0</v>
      </c>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row>
    <row r="95" spans="1:237" s="12" customFormat="1" ht="25.5" x14ac:dyDescent="0.2">
      <c r="A95" s="105" t="s">
        <v>1276</v>
      </c>
      <c r="B95" s="106"/>
      <c r="C95" s="111" t="s">
        <v>1277</v>
      </c>
      <c r="D95" s="111"/>
      <c r="E95" s="106" t="s">
        <v>70</v>
      </c>
      <c r="F95" s="233">
        <v>240</v>
      </c>
      <c r="G95" s="37"/>
      <c r="H95" s="37"/>
      <c r="I95" s="38">
        <f t="shared" si="14"/>
        <v>0</v>
      </c>
      <c r="J95" s="37"/>
      <c r="K95" s="37"/>
      <c r="L95" s="38">
        <f t="shared" si="15"/>
        <v>0</v>
      </c>
      <c r="M95" s="38">
        <f t="shared" si="16"/>
        <v>0</v>
      </c>
      <c r="N95" s="38">
        <f t="shared" si="17"/>
        <v>0</v>
      </c>
      <c r="O95" s="38">
        <f t="shared" si="18"/>
        <v>0</v>
      </c>
      <c r="P95" s="38">
        <f t="shared" si="19"/>
        <v>0</v>
      </c>
      <c r="Q95" s="38">
        <f t="shared" si="20"/>
        <v>0</v>
      </c>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row>
    <row r="96" spans="1:237" s="12" customFormat="1" ht="25.5" x14ac:dyDescent="0.2">
      <c r="A96" s="105" t="s">
        <v>1278</v>
      </c>
      <c r="B96" s="106"/>
      <c r="C96" s="111" t="s">
        <v>1279</v>
      </c>
      <c r="D96" s="111"/>
      <c r="E96" s="106" t="s">
        <v>81</v>
      </c>
      <c r="F96" s="233">
        <v>16</v>
      </c>
      <c r="G96" s="37"/>
      <c r="H96" s="37"/>
      <c r="I96" s="38">
        <f t="shared" si="14"/>
        <v>0</v>
      </c>
      <c r="J96" s="37"/>
      <c r="K96" s="37"/>
      <c r="L96" s="38">
        <f t="shared" si="15"/>
        <v>0</v>
      </c>
      <c r="M96" s="38">
        <f t="shared" si="16"/>
        <v>0</v>
      </c>
      <c r="N96" s="38">
        <f t="shared" si="17"/>
        <v>0</v>
      </c>
      <c r="O96" s="38">
        <f t="shared" si="18"/>
        <v>0</v>
      </c>
      <c r="P96" s="38">
        <f t="shared" si="19"/>
        <v>0</v>
      </c>
      <c r="Q96" s="38">
        <f t="shared" si="20"/>
        <v>0</v>
      </c>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row>
    <row r="97" spans="1:237" s="12" customFormat="1" ht="25.5" x14ac:dyDescent="0.2">
      <c r="A97" s="105" t="s">
        <v>1280</v>
      </c>
      <c r="B97" s="106"/>
      <c r="C97" s="111" t="s">
        <v>1281</v>
      </c>
      <c r="D97" s="111"/>
      <c r="E97" s="106" t="s">
        <v>81</v>
      </c>
      <c r="F97" s="233">
        <v>12</v>
      </c>
      <c r="G97" s="37"/>
      <c r="H97" s="37"/>
      <c r="I97" s="38">
        <f t="shared" si="14"/>
        <v>0</v>
      </c>
      <c r="J97" s="37"/>
      <c r="K97" s="37"/>
      <c r="L97" s="38">
        <f t="shared" si="15"/>
        <v>0</v>
      </c>
      <c r="M97" s="38">
        <f t="shared" si="16"/>
        <v>0</v>
      </c>
      <c r="N97" s="38">
        <f t="shared" si="17"/>
        <v>0</v>
      </c>
      <c r="O97" s="38">
        <f t="shared" si="18"/>
        <v>0</v>
      </c>
      <c r="P97" s="38">
        <f t="shared" si="19"/>
        <v>0</v>
      </c>
      <c r="Q97" s="38">
        <f t="shared" si="20"/>
        <v>0</v>
      </c>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row>
    <row r="98" spans="1:237" s="12" customFormat="1" ht="25.5" x14ac:dyDescent="0.2">
      <c r="A98" s="105" t="s">
        <v>1282</v>
      </c>
      <c r="B98" s="106"/>
      <c r="C98" s="111" t="s">
        <v>1283</v>
      </c>
      <c r="D98" s="111"/>
      <c r="E98" s="106" t="s">
        <v>81</v>
      </c>
      <c r="F98" s="233">
        <v>8</v>
      </c>
      <c r="G98" s="37"/>
      <c r="H98" s="37"/>
      <c r="I98" s="38">
        <f t="shared" si="14"/>
        <v>0</v>
      </c>
      <c r="J98" s="37"/>
      <c r="K98" s="37"/>
      <c r="L98" s="38">
        <f t="shared" si="15"/>
        <v>0</v>
      </c>
      <c r="M98" s="38">
        <f t="shared" si="16"/>
        <v>0</v>
      </c>
      <c r="N98" s="38">
        <f t="shared" si="17"/>
        <v>0</v>
      </c>
      <c r="O98" s="38">
        <f t="shared" si="18"/>
        <v>0</v>
      </c>
      <c r="P98" s="38">
        <f t="shared" si="19"/>
        <v>0</v>
      </c>
      <c r="Q98" s="38">
        <f t="shared" si="20"/>
        <v>0</v>
      </c>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row>
    <row r="99" spans="1:237" s="12" customFormat="1" ht="25.5" x14ac:dyDescent="0.2">
      <c r="A99" s="105" t="s">
        <v>1284</v>
      </c>
      <c r="B99" s="106"/>
      <c r="C99" s="111" t="s">
        <v>1285</v>
      </c>
      <c r="D99" s="111"/>
      <c r="E99" s="106" t="s">
        <v>81</v>
      </c>
      <c r="F99" s="233">
        <v>12</v>
      </c>
      <c r="G99" s="37"/>
      <c r="H99" s="37"/>
      <c r="I99" s="38">
        <f t="shared" si="14"/>
        <v>0</v>
      </c>
      <c r="J99" s="37"/>
      <c r="K99" s="37"/>
      <c r="L99" s="38">
        <f t="shared" si="15"/>
        <v>0</v>
      </c>
      <c r="M99" s="38">
        <f t="shared" si="16"/>
        <v>0</v>
      </c>
      <c r="N99" s="38">
        <f t="shared" si="17"/>
        <v>0</v>
      </c>
      <c r="O99" s="38">
        <f t="shared" si="18"/>
        <v>0</v>
      </c>
      <c r="P99" s="38">
        <f t="shared" si="19"/>
        <v>0</v>
      </c>
      <c r="Q99" s="38">
        <f t="shared" si="20"/>
        <v>0</v>
      </c>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row>
    <row r="100" spans="1:237" s="12" customFormat="1" x14ac:dyDescent="0.2">
      <c r="A100" s="105" t="s">
        <v>1286</v>
      </c>
      <c r="B100" s="106"/>
      <c r="C100" s="111" t="s">
        <v>1287</v>
      </c>
      <c r="D100" s="111"/>
      <c r="E100" s="106" t="s">
        <v>81</v>
      </c>
      <c r="F100" s="233">
        <v>56</v>
      </c>
      <c r="G100" s="37"/>
      <c r="H100" s="37"/>
      <c r="I100" s="38">
        <f t="shared" si="14"/>
        <v>0</v>
      </c>
      <c r="J100" s="37"/>
      <c r="K100" s="37"/>
      <c r="L100" s="38">
        <f t="shared" si="15"/>
        <v>0</v>
      </c>
      <c r="M100" s="38">
        <f t="shared" si="16"/>
        <v>0</v>
      </c>
      <c r="N100" s="38">
        <f t="shared" si="17"/>
        <v>0</v>
      </c>
      <c r="O100" s="38">
        <f t="shared" si="18"/>
        <v>0</v>
      </c>
      <c r="P100" s="38">
        <f t="shared" si="19"/>
        <v>0</v>
      </c>
      <c r="Q100" s="38">
        <f t="shared" si="20"/>
        <v>0</v>
      </c>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row>
    <row r="101" spans="1:237" s="12" customFormat="1" ht="38.25" x14ac:dyDescent="0.2">
      <c r="A101" s="105" t="s">
        <v>1288</v>
      </c>
      <c r="B101" s="106"/>
      <c r="C101" s="111" t="s">
        <v>1289</v>
      </c>
      <c r="D101" s="111"/>
      <c r="E101" s="106" t="s">
        <v>70</v>
      </c>
      <c r="F101" s="233">
        <v>190</v>
      </c>
      <c r="G101" s="37"/>
      <c r="H101" s="37"/>
      <c r="I101" s="38">
        <f t="shared" si="14"/>
        <v>0</v>
      </c>
      <c r="J101" s="37"/>
      <c r="K101" s="37"/>
      <c r="L101" s="38">
        <f t="shared" si="15"/>
        <v>0</v>
      </c>
      <c r="M101" s="38">
        <f t="shared" si="16"/>
        <v>0</v>
      </c>
      <c r="N101" s="38">
        <f t="shared" si="17"/>
        <v>0</v>
      </c>
      <c r="O101" s="38">
        <f t="shared" si="18"/>
        <v>0</v>
      </c>
      <c r="P101" s="38">
        <f t="shared" si="19"/>
        <v>0</v>
      </c>
      <c r="Q101" s="38">
        <f t="shared" si="20"/>
        <v>0</v>
      </c>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row>
    <row r="102" spans="1:237" s="12" customFormat="1" x14ac:dyDescent="0.2">
      <c r="A102" s="105" t="s">
        <v>1290</v>
      </c>
      <c r="B102" s="106"/>
      <c r="C102" s="111" t="s">
        <v>1291</v>
      </c>
      <c r="D102" s="111"/>
      <c r="E102" s="106" t="s">
        <v>81</v>
      </c>
      <c r="F102" s="233">
        <v>18</v>
      </c>
      <c r="G102" s="37"/>
      <c r="H102" s="37"/>
      <c r="I102" s="38">
        <f t="shared" si="0"/>
        <v>0</v>
      </c>
      <c r="J102" s="37"/>
      <c r="K102" s="37"/>
      <c r="L102" s="38">
        <f t="shared" si="1"/>
        <v>0</v>
      </c>
      <c r="M102" s="38">
        <f t="shared" si="2"/>
        <v>0</v>
      </c>
      <c r="N102" s="38">
        <f t="shared" si="3"/>
        <v>0</v>
      </c>
      <c r="O102" s="38">
        <f t="shared" si="4"/>
        <v>0</v>
      </c>
      <c r="P102" s="38">
        <f t="shared" si="5"/>
        <v>0</v>
      </c>
      <c r="Q102" s="38">
        <f t="shared" si="6"/>
        <v>0</v>
      </c>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row>
    <row r="103" spans="1:237" s="12" customFormat="1" x14ac:dyDescent="0.2">
      <c r="A103" s="105" t="s">
        <v>1292</v>
      </c>
      <c r="B103" s="105"/>
      <c r="C103" s="111" t="s">
        <v>1293</v>
      </c>
      <c r="D103" s="111"/>
      <c r="E103" s="106" t="s">
        <v>70</v>
      </c>
      <c r="F103" s="233">
        <v>50</v>
      </c>
      <c r="G103" s="37"/>
      <c r="H103" s="37"/>
      <c r="I103" s="38">
        <f t="shared" si="0"/>
        <v>0</v>
      </c>
      <c r="J103" s="37"/>
      <c r="K103" s="37"/>
      <c r="L103" s="38">
        <f t="shared" si="1"/>
        <v>0</v>
      </c>
      <c r="M103" s="38">
        <f t="shared" si="2"/>
        <v>0</v>
      </c>
      <c r="N103" s="38">
        <f t="shared" si="3"/>
        <v>0</v>
      </c>
      <c r="O103" s="38">
        <f t="shared" si="4"/>
        <v>0</v>
      </c>
      <c r="P103" s="38">
        <f t="shared" si="5"/>
        <v>0</v>
      </c>
      <c r="Q103" s="38">
        <f t="shared" si="6"/>
        <v>0</v>
      </c>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row>
    <row r="104" spans="1:237" s="12" customFormat="1" ht="25.5" x14ac:dyDescent="0.2">
      <c r="A104" s="105" t="s">
        <v>1294</v>
      </c>
      <c r="B104" s="106"/>
      <c r="C104" s="111" t="s">
        <v>1295</v>
      </c>
      <c r="D104" s="111"/>
      <c r="E104" s="106" t="s">
        <v>81</v>
      </c>
      <c r="F104" s="233">
        <v>68</v>
      </c>
      <c r="G104" s="37"/>
      <c r="H104" s="37"/>
      <c r="I104" s="38">
        <f t="shared" si="0"/>
        <v>0</v>
      </c>
      <c r="J104" s="37"/>
      <c r="K104" s="37"/>
      <c r="L104" s="38">
        <f t="shared" si="1"/>
        <v>0</v>
      </c>
      <c r="M104" s="38">
        <f t="shared" si="2"/>
        <v>0</v>
      </c>
      <c r="N104" s="38">
        <f t="shared" si="3"/>
        <v>0</v>
      </c>
      <c r="O104" s="38">
        <f t="shared" si="4"/>
        <v>0</v>
      </c>
      <c r="P104" s="38">
        <f t="shared" si="5"/>
        <v>0</v>
      </c>
      <c r="Q104" s="38">
        <f t="shared" si="6"/>
        <v>0</v>
      </c>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row>
    <row r="105" spans="1:237" s="12" customFormat="1" x14ac:dyDescent="0.2">
      <c r="A105" s="105" t="s">
        <v>1296</v>
      </c>
      <c r="B105" s="106"/>
      <c r="C105" s="111" t="s">
        <v>1297</v>
      </c>
      <c r="D105" s="111"/>
      <c r="E105" s="106" t="s">
        <v>70</v>
      </c>
      <c r="F105" s="233">
        <v>600</v>
      </c>
      <c r="G105" s="37"/>
      <c r="H105" s="37"/>
      <c r="I105" s="38">
        <f t="shared" si="0"/>
        <v>0</v>
      </c>
      <c r="J105" s="37"/>
      <c r="K105" s="37"/>
      <c r="L105" s="38">
        <f t="shared" si="1"/>
        <v>0</v>
      </c>
      <c r="M105" s="38">
        <f t="shared" si="2"/>
        <v>0</v>
      </c>
      <c r="N105" s="38">
        <f t="shared" si="3"/>
        <v>0</v>
      </c>
      <c r="O105" s="38">
        <f t="shared" si="4"/>
        <v>0</v>
      </c>
      <c r="P105" s="38">
        <f t="shared" si="5"/>
        <v>0</v>
      </c>
      <c r="Q105" s="38">
        <f t="shared" si="6"/>
        <v>0</v>
      </c>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row>
    <row r="106" spans="1:237" s="12" customFormat="1" x14ac:dyDescent="0.2">
      <c r="A106" s="105" t="s">
        <v>1298</v>
      </c>
      <c r="B106" s="106"/>
      <c r="C106" s="111" t="s">
        <v>1299</v>
      </c>
      <c r="D106" s="111"/>
      <c r="E106" s="218" t="s">
        <v>107</v>
      </c>
      <c r="F106" s="233">
        <v>1</v>
      </c>
      <c r="G106" s="37"/>
      <c r="H106" s="37"/>
      <c r="I106" s="38">
        <f t="shared" si="0"/>
        <v>0</v>
      </c>
      <c r="J106" s="37"/>
      <c r="K106" s="37"/>
      <c r="L106" s="38">
        <f t="shared" si="1"/>
        <v>0</v>
      </c>
      <c r="M106" s="38">
        <f t="shared" si="2"/>
        <v>0</v>
      </c>
      <c r="N106" s="38">
        <f t="shared" si="3"/>
        <v>0</v>
      </c>
      <c r="O106" s="38">
        <f t="shared" si="4"/>
        <v>0</v>
      </c>
      <c r="P106" s="38">
        <f t="shared" si="5"/>
        <v>0</v>
      </c>
      <c r="Q106" s="38">
        <f t="shared" si="6"/>
        <v>0</v>
      </c>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row>
    <row r="107" spans="1:237" s="12" customFormat="1" ht="25.5" x14ac:dyDescent="0.2">
      <c r="A107" s="105" t="s">
        <v>1300</v>
      </c>
      <c r="B107" s="106"/>
      <c r="C107" s="111" t="s">
        <v>1301</v>
      </c>
      <c r="D107" s="111"/>
      <c r="E107" s="106" t="s">
        <v>70</v>
      </c>
      <c r="F107" s="233">
        <v>190</v>
      </c>
      <c r="G107" s="37"/>
      <c r="H107" s="37"/>
      <c r="I107" s="38">
        <f t="shared" si="0"/>
        <v>0</v>
      </c>
      <c r="J107" s="37"/>
      <c r="K107" s="37"/>
      <c r="L107" s="38">
        <f t="shared" si="1"/>
        <v>0</v>
      </c>
      <c r="M107" s="38">
        <f t="shared" si="2"/>
        <v>0</v>
      </c>
      <c r="N107" s="38">
        <f t="shared" si="3"/>
        <v>0</v>
      </c>
      <c r="O107" s="38">
        <f t="shared" si="4"/>
        <v>0</v>
      </c>
      <c r="P107" s="38">
        <f t="shared" si="5"/>
        <v>0</v>
      </c>
      <c r="Q107" s="38">
        <f t="shared" si="6"/>
        <v>0</v>
      </c>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row>
    <row r="108" spans="1:237" s="12" customFormat="1" x14ac:dyDescent="0.2">
      <c r="A108" s="105" t="s">
        <v>1302</v>
      </c>
      <c r="B108" s="106"/>
      <c r="C108" s="111" t="s">
        <v>1303</v>
      </c>
      <c r="D108" s="111"/>
      <c r="E108" s="106" t="s">
        <v>81</v>
      </c>
      <c r="F108" s="218">
        <v>4</v>
      </c>
      <c r="G108" s="37"/>
      <c r="H108" s="37"/>
      <c r="I108" s="38">
        <f t="shared" si="0"/>
        <v>0</v>
      </c>
      <c r="J108" s="37"/>
      <c r="K108" s="37"/>
      <c r="L108" s="38">
        <f t="shared" si="1"/>
        <v>0</v>
      </c>
      <c r="M108" s="38">
        <f t="shared" si="2"/>
        <v>0</v>
      </c>
      <c r="N108" s="38">
        <f t="shared" si="3"/>
        <v>0</v>
      </c>
      <c r="O108" s="38">
        <f t="shared" si="4"/>
        <v>0</v>
      </c>
      <c r="P108" s="38">
        <f t="shared" si="5"/>
        <v>0</v>
      </c>
      <c r="Q108" s="38">
        <f t="shared" si="6"/>
        <v>0</v>
      </c>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row>
    <row r="109" spans="1:237" s="12" customFormat="1" x14ac:dyDescent="0.2">
      <c r="A109" s="105" t="s">
        <v>1304</v>
      </c>
      <c r="B109" s="106"/>
      <c r="C109" s="111" t="s">
        <v>1305</v>
      </c>
      <c r="D109" s="111"/>
      <c r="E109" s="106" t="s">
        <v>81</v>
      </c>
      <c r="F109" s="218">
        <v>4</v>
      </c>
      <c r="G109" s="37"/>
      <c r="H109" s="37"/>
      <c r="I109" s="38">
        <f t="shared" si="0"/>
        <v>0</v>
      </c>
      <c r="J109" s="37"/>
      <c r="K109" s="37"/>
      <c r="L109" s="38">
        <f t="shared" si="1"/>
        <v>0</v>
      </c>
      <c r="M109" s="38">
        <f t="shared" si="2"/>
        <v>0</v>
      </c>
      <c r="N109" s="38">
        <f t="shared" si="3"/>
        <v>0</v>
      </c>
      <c r="O109" s="38">
        <f t="shared" si="4"/>
        <v>0</v>
      </c>
      <c r="P109" s="38">
        <f t="shared" si="5"/>
        <v>0</v>
      </c>
      <c r="Q109" s="38">
        <f t="shared" si="6"/>
        <v>0</v>
      </c>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row>
    <row r="110" spans="1:237" s="12" customFormat="1" x14ac:dyDescent="0.2">
      <c r="A110" s="105" t="s">
        <v>1306</v>
      </c>
      <c r="B110" s="106"/>
      <c r="C110" s="111" t="s">
        <v>1307</v>
      </c>
      <c r="D110" s="111"/>
      <c r="E110" s="218" t="s">
        <v>107</v>
      </c>
      <c r="F110" s="233">
        <v>2</v>
      </c>
      <c r="G110" s="37"/>
      <c r="H110" s="37"/>
      <c r="I110" s="38">
        <f t="shared" si="0"/>
        <v>0</v>
      </c>
      <c r="J110" s="37"/>
      <c r="K110" s="37"/>
      <c r="L110" s="38">
        <f t="shared" si="1"/>
        <v>0</v>
      </c>
      <c r="M110" s="38">
        <f t="shared" si="2"/>
        <v>0</v>
      </c>
      <c r="N110" s="38">
        <f t="shared" si="3"/>
        <v>0</v>
      </c>
      <c r="O110" s="38">
        <f t="shared" si="4"/>
        <v>0</v>
      </c>
      <c r="P110" s="38">
        <f t="shared" si="5"/>
        <v>0</v>
      </c>
      <c r="Q110" s="38">
        <f t="shared" si="6"/>
        <v>0</v>
      </c>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row>
    <row r="111" spans="1:237" s="12" customFormat="1" ht="25.5" x14ac:dyDescent="0.2">
      <c r="A111" s="105" t="s">
        <v>1308</v>
      </c>
      <c r="B111" s="106"/>
      <c r="C111" s="111" t="s">
        <v>1309</v>
      </c>
      <c r="D111" s="111"/>
      <c r="E111" s="218" t="s">
        <v>107</v>
      </c>
      <c r="F111" s="233">
        <v>1</v>
      </c>
      <c r="G111" s="37"/>
      <c r="H111" s="37"/>
      <c r="I111" s="38">
        <f t="shared" si="0"/>
        <v>0</v>
      </c>
      <c r="J111" s="37"/>
      <c r="K111" s="37"/>
      <c r="L111" s="38">
        <f t="shared" si="1"/>
        <v>0</v>
      </c>
      <c r="M111" s="38">
        <f t="shared" si="2"/>
        <v>0</v>
      </c>
      <c r="N111" s="38">
        <f t="shared" si="3"/>
        <v>0</v>
      </c>
      <c r="O111" s="38">
        <f t="shared" si="4"/>
        <v>0</v>
      </c>
      <c r="P111" s="38">
        <f t="shared" si="5"/>
        <v>0</v>
      </c>
      <c r="Q111" s="38">
        <f t="shared" si="6"/>
        <v>0</v>
      </c>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row>
    <row r="112" spans="1:237" s="12" customFormat="1" x14ac:dyDescent="0.2">
      <c r="A112" s="105" t="s">
        <v>1310</v>
      </c>
      <c r="B112" s="106"/>
      <c r="C112" s="111" t="s">
        <v>1311</v>
      </c>
      <c r="D112" s="111"/>
      <c r="E112" s="106" t="s">
        <v>81</v>
      </c>
      <c r="F112" s="218">
        <v>78</v>
      </c>
      <c r="G112" s="37"/>
      <c r="H112" s="37"/>
      <c r="I112" s="38">
        <f t="shared" si="0"/>
        <v>0</v>
      </c>
      <c r="J112" s="37"/>
      <c r="K112" s="37"/>
      <c r="L112" s="38">
        <f t="shared" si="1"/>
        <v>0</v>
      </c>
      <c r="M112" s="38">
        <f t="shared" si="2"/>
        <v>0</v>
      </c>
      <c r="N112" s="38">
        <f t="shared" si="3"/>
        <v>0</v>
      </c>
      <c r="O112" s="38">
        <f t="shared" si="4"/>
        <v>0</v>
      </c>
      <c r="P112" s="38">
        <f t="shared" si="5"/>
        <v>0</v>
      </c>
      <c r="Q112" s="38">
        <f t="shared" si="6"/>
        <v>0</v>
      </c>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row>
    <row r="113" spans="1:237" s="12" customFormat="1" x14ac:dyDescent="0.2">
      <c r="A113" s="105" t="s">
        <v>1312</v>
      </c>
      <c r="B113" s="106"/>
      <c r="C113" s="111" t="s">
        <v>1313</v>
      </c>
      <c r="D113" s="111"/>
      <c r="E113" s="218" t="s">
        <v>107</v>
      </c>
      <c r="F113" s="233">
        <v>1</v>
      </c>
      <c r="G113" s="37"/>
      <c r="H113" s="37"/>
      <c r="I113" s="38">
        <f t="shared" si="0"/>
        <v>0</v>
      </c>
      <c r="J113" s="37"/>
      <c r="K113" s="37"/>
      <c r="L113" s="38">
        <f t="shared" si="1"/>
        <v>0</v>
      </c>
      <c r="M113" s="38">
        <f t="shared" si="2"/>
        <v>0</v>
      </c>
      <c r="N113" s="38">
        <f t="shared" si="3"/>
        <v>0</v>
      </c>
      <c r="O113" s="38">
        <f t="shared" si="4"/>
        <v>0</v>
      </c>
      <c r="P113" s="38">
        <f t="shared" si="5"/>
        <v>0</v>
      </c>
      <c r="Q113" s="38">
        <f t="shared" si="6"/>
        <v>0</v>
      </c>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row>
    <row r="114" spans="1:237" s="12" customFormat="1" ht="13.5" thickBot="1" x14ac:dyDescent="0.25">
      <c r="A114" s="108" t="s">
        <v>1314</v>
      </c>
      <c r="B114" s="109"/>
      <c r="C114" s="112" t="s">
        <v>1315</v>
      </c>
      <c r="D114" s="112"/>
      <c r="E114" s="219" t="s">
        <v>107</v>
      </c>
      <c r="F114" s="219">
        <v>1</v>
      </c>
      <c r="G114" s="77"/>
      <c r="H114" s="77"/>
      <c r="I114" s="78">
        <f t="shared" si="0"/>
        <v>0</v>
      </c>
      <c r="J114" s="77"/>
      <c r="K114" s="77"/>
      <c r="L114" s="78">
        <f t="shared" si="1"/>
        <v>0</v>
      </c>
      <c r="M114" s="78">
        <f t="shared" si="2"/>
        <v>0</v>
      </c>
      <c r="N114" s="78">
        <f t="shared" si="3"/>
        <v>0</v>
      </c>
      <c r="O114" s="78">
        <f t="shared" si="4"/>
        <v>0</v>
      </c>
      <c r="P114" s="78">
        <f t="shared" si="5"/>
        <v>0</v>
      </c>
      <c r="Q114" s="78">
        <f t="shared" si="6"/>
        <v>0</v>
      </c>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row>
    <row r="115" spans="1:237" x14ac:dyDescent="0.2">
      <c r="A115" s="324" t="s">
        <v>13</v>
      </c>
      <c r="B115" s="325"/>
      <c r="C115" s="325"/>
      <c r="D115" s="325"/>
      <c r="E115" s="325"/>
      <c r="F115" s="325"/>
      <c r="G115" s="325"/>
      <c r="H115" s="325"/>
      <c r="I115" s="325"/>
      <c r="J115" s="325"/>
      <c r="K115" s="325"/>
      <c r="L115" s="325"/>
      <c r="M115" s="39">
        <f>SUM(M17:M114)</f>
        <v>0</v>
      </c>
      <c r="N115" s="39">
        <f>SUM(N17:N114)</f>
        <v>0</v>
      </c>
      <c r="O115" s="39">
        <f>SUM(O17:O114)</f>
        <v>0</v>
      </c>
      <c r="P115" s="39">
        <f>SUM(P17:P114)</f>
        <v>0</v>
      </c>
      <c r="Q115" s="39">
        <f>SUM(Q17:Q114)</f>
        <v>0</v>
      </c>
      <c r="R115" s="16"/>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row>
    <row r="116" spans="1:237" ht="26.25" customHeight="1" thickBot="1" x14ac:dyDescent="0.25">
      <c r="A116" s="332" t="s">
        <v>37</v>
      </c>
      <c r="B116" s="333"/>
      <c r="C116" s="333"/>
      <c r="D116" s="333"/>
      <c r="E116" s="333"/>
      <c r="F116" s="333"/>
      <c r="G116" s="333"/>
      <c r="H116" s="333"/>
      <c r="I116" s="333"/>
      <c r="J116" s="333"/>
      <c r="K116" s="334"/>
      <c r="L116" s="40"/>
      <c r="M116" s="41"/>
      <c r="N116" s="41"/>
      <c r="O116" s="41">
        <f>ROUND(O115*L116,2)</f>
        <v>0</v>
      </c>
      <c r="P116" s="41"/>
      <c r="Q116" s="41">
        <f>O116</f>
        <v>0</v>
      </c>
      <c r="R116" s="42"/>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c r="ED116" s="43"/>
      <c r="EE116" s="43"/>
      <c r="EF116" s="43"/>
      <c r="EG116" s="43"/>
      <c r="EH116" s="43"/>
      <c r="EI116" s="43"/>
      <c r="EJ116" s="43"/>
      <c r="EK116" s="43"/>
      <c r="EL116" s="43"/>
      <c r="EM116" s="43"/>
      <c r="EN116" s="43"/>
      <c r="EO116" s="43"/>
      <c r="EP116" s="43"/>
      <c r="EQ116" s="43"/>
      <c r="ER116" s="43"/>
      <c r="ES116" s="43"/>
      <c r="ET116" s="43"/>
      <c r="EU116" s="43"/>
      <c r="EV116" s="43"/>
      <c r="EW116" s="43"/>
      <c r="EX116" s="43"/>
      <c r="EY116" s="43"/>
      <c r="EZ116" s="43"/>
      <c r="FA116" s="43"/>
      <c r="FB116" s="43"/>
      <c r="FC116" s="43"/>
      <c r="FD116" s="43"/>
      <c r="FE116" s="43"/>
      <c r="FF116" s="43"/>
      <c r="FG116" s="43"/>
      <c r="FH116" s="43"/>
      <c r="FI116" s="43"/>
      <c r="FJ116" s="43"/>
      <c r="FK116" s="43"/>
      <c r="FL116" s="43"/>
      <c r="FM116" s="43"/>
      <c r="FN116" s="43"/>
      <c r="FO116" s="43"/>
      <c r="FP116" s="43"/>
      <c r="FQ116" s="43"/>
      <c r="FR116" s="43"/>
      <c r="FS116" s="43"/>
      <c r="FT116" s="43"/>
      <c r="FU116" s="43"/>
      <c r="FV116" s="43"/>
      <c r="FW116" s="43"/>
      <c r="FX116" s="43"/>
      <c r="FY116" s="43"/>
      <c r="FZ116" s="43"/>
      <c r="GA116" s="43"/>
      <c r="GB116" s="43"/>
      <c r="GC116" s="43"/>
      <c r="GD116" s="43"/>
      <c r="GE116" s="43"/>
      <c r="GF116" s="43"/>
      <c r="GG116" s="43"/>
      <c r="GH116" s="43"/>
      <c r="GI116" s="43"/>
      <c r="GJ116" s="43"/>
      <c r="GK116" s="43"/>
      <c r="GL116" s="43"/>
      <c r="GM116" s="43"/>
      <c r="GN116" s="43"/>
      <c r="GO116" s="43"/>
      <c r="GP116" s="43"/>
      <c r="GQ116" s="43"/>
      <c r="GR116" s="43"/>
      <c r="GS116" s="43"/>
      <c r="GT116" s="43"/>
      <c r="GU116" s="43"/>
      <c r="GV116" s="43"/>
      <c r="GW116" s="43"/>
      <c r="GX116" s="43"/>
      <c r="GY116" s="43"/>
      <c r="GZ116" s="43"/>
      <c r="HA116" s="43"/>
      <c r="HB116" s="43"/>
      <c r="HC116" s="43"/>
      <c r="HD116" s="43"/>
      <c r="HE116" s="43"/>
      <c r="HF116" s="43"/>
      <c r="HG116" s="43"/>
      <c r="HH116" s="43"/>
      <c r="HI116" s="43"/>
      <c r="HJ116" s="43"/>
      <c r="HK116" s="43"/>
      <c r="HL116" s="43"/>
      <c r="HM116" s="43"/>
      <c r="HN116" s="43"/>
      <c r="HO116" s="43"/>
      <c r="HP116" s="43"/>
      <c r="HQ116" s="43"/>
      <c r="HR116" s="43"/>
      <c r="HS116" s="43"/>
      <c r="HT116" s="43"/>
      <c r="HU116" s="43"/>
      <c r="HV116" s="43"/>
      <c r="HW116" s="43"/>
      <c r="HX116" s="43"/>
      <c r="HY116" s="43"/>
      <c r="HZ116" s="43"/>
      <c r="IA116" s="43"/>
      <c r="IB116" s="43"/>
      <c r="IC116" s="43"/>
    </row>
    <row r="117" spans="1:237" ht="16.5" thickBot="1" x14ac:dyDescent="0.25">
      <c r="A117" s="326" t="s">
        <v>35</v>
      </c>
      <c r="B117" s="327"/>
      <c r="C117" s="327"/>
      <c r="D117" s="327"/>
      <c r="E117" s="327"/>
      <c r="F117" s="327"/>
      <c r="G117" s="327"/>
      <c r="H117" s="327"/>
      <c r="I117" s="327"/>
      <c r="J117" s="327"/>
      <c r="K117" s="327"/>
      <c r="L117" s="327"/>
      <c r="M117" s="115">
        <f>M115</f>
        <v>0</v>
      </c>
      <c r="N117" s="115">
        <f>N115</f>
        <v>0</v>
      </c>
      <c r="O117" s="115">
        <f>O115+O116</f>
        <v>0</v>
      </c>
      <c r="P117" s="115">
        <f>P115</f>
        <v>0</v>
      </c>
      <c r="Q117" s="116">
        <f>Q115+Q116</f>
        <v>0</v>
      </c>
      <c r="R117" s="16"/>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row>
    <row r="118" spans="1:237" ht="15" customHeight="1" x14ac:dyDescent="0.2">
      <c r="A118" s="113"/>
      <c r="B118" s="113"/>
      <c r="C118" s="113"/>
      <c r="D118" s="113"/>
      <c r="E118" s="113"/>
      <c r="F118" s="113"/>
      <c r="G118" s="113"/>
      <c r="H118" s="113"/>
      <c r="I118" s="113"/>
      <c r="J118" s="113"/>
      <c r="K118" s="113"/>
      <c r="L118" s="113"/>
      <c r="M118" s="114"/>
      <c r="N118" s="114"/>
      <c r="O118" s="114"/>
      <c r="P118" s="114"/>
      <c r="Q118" s="114"/>
      <c r="R118" s="16"/>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row>
    <row r="119" spans="1:237" ht="12.75" customHeight="1" x14ac:dyDescent="0.2">
      <c r="A119" s="113"/>
      <c r="B119" s="113"/>
      <c r="C119" s="113"/>
      <c r="D119" s="113"/>
      <c r="E119" s="113"/>
      <c r="F119" s="113"/>
      <c r="G119" s="113"/>
      <c r="H119" s="113"/>
      <c r="I119" s="113"/>
      <c r="J119" s="113"/>
      <c r="K119" s="113"/>
      <c r="L119" s="113"/>
      <c r="M119" s="113"/>
      <c r="N119" s="113"/>
      <c r="O119" s="113"/>
      <c r="P119" s="113"/>
      <c r="Q119" s="114"/>
      <c r="R119" s="16"/>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row>
    <row r="120" spans="1:237" x14ac:dyDescent="0.2">
      <c r="A120" s="117" t="s">
        <v>36</v>
      </c>
      <c r="B120" s="113"/>
      <c r="C120" s="113"/>
      <c r="D120" s="113"/>
      <c r="E120" s="113"/>
      <c r="F120" s="113"/>
      <c r="G120" s="113"/>
      <c r="H120" s="113"/>
      <c r="I120" s="113"/>
      <c r="J120" s="113"/>
      <c r="K120" s="113"/>
      <c r="L120" s="113"/>
      <c r="M120" s="114"/>
      <c r="N120" s="114"/>
      <c r="O120" s="114"/>
      <c r="P120" s="114"/>
      <c r="Q120" s="114"/>
      <c r="R120" s="16"/>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row>
    <row r="121" spans="1:237" x14ac:dyDescent="0.2">
      <c r="A121" s="44"/>
      <c r="B121" s="44"/>
      <c r="C121" s="45"/>
      <c r="D121" s="45"/>
      <c r="E121" s="46"/>
      <c r="F121" s="47"/>
      <c r="G121" s="48"/>
      <c r="H121" s="48"/>
      <c r="I121" s="48"/>
      <c r="J121" s="48"/>
      <c r="K121" s="48"/>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4"/>
      <c r="CF121" s="44"/>
      <c r="CG121" s="44"/>
      <c r="CH121" s="44"/>
      <c r="CI121" s="44"/>
      <c r="CJ121" s="44"/>
      <c r="CK121" s="44"/>
      <c r="CL121" s="44"/>
      <c r="CM121" s="44"/>
      <c r="CN121" s="44"/>
      <c r="CO121" s="44"/>
      <c r="CP121" s="44"/>
      <c r="CQ121" s="44"/>
      <c r="CR121" s="44"/>
      <c r="CS121" s="44"/>
      <c r="CT121" s="44"/>
      <c r="CU121" s="44"/>
      <c r="CV121" s="44"/>
      <c r="CW121" s="44"/>
      <c r="CX121" s="44"/>
      <c r="CY121" s="44"/>
      <c r="CZ121" s="44"/>
      <c r="DA121" s="44"/>
      <c r="DB121" s="44"/>
      <c r="DC121" s="44"/>
      <c r="DD121" s="44"/>
      <c r="DE121" s="44"/>
      <c r="DF121" s="44"/>
      <c r="DG121" s="44"/>
      <c r="DH121" s="44"/>
      <c r="DI121" s="44"/>
      <c r="DJ121" s="44"/>
      <c r="DK121" s="44"/>
      <c r="DL121" s="44"/>
      <c r="DM121" s="44"/>
      <c r="DN121" s="44"/>
      <c r="DO121" s="44"/>
      <c r="DP121" s="44"/>
      <c r="DQ121" s="44"/>
      <c r="DR121" s="44"/>
      <c r="DS121" s="44"/>
      <c r="DT121" s="44"/>
      <c r="DU121" s="44"/>
      <c r="DV121" s="44"/>
      <c r="DW121" s="44"/>
      <c r="DX121" s="44"/>
      <c r="DY121" s="44"/>
      <c r="DZ121" s="44"/>
      <c r="EA121" s="44"/>
      <c r="EB121" s="44"/>
      <c r="EC121" s="44"/>
      <c r="ED121" s="44"/>
      <c r="EE121" s="44"/>
      <c r="EF121" s="44"/>
      <c r="EG121" s="44"/>
      <c r="EH121" s="44"/>
      <c r="EI121" s="44"/>
      <c r="EJ121" s="44"/>
      <c r="EK121" s="44"/>
      <c r="EL121" s="44"/>
      <c r="EM121" s="44"/>
      <c r="EN121" s="44"/>
      <c r="EO121" s="44"/>
      <c r="EP121" s="44"/>
      <c r="EQ121" s="44"/>
      <c r="ER121" s="44"/>
      <c r="ES121" s="44"/>
      <c r="ET121" s="44"/>
      <c r="EU121" s="44"/>
      <c r="EV121" s="44"/>
      <c r="EW121" s="44"/>
      <c r="EX121" s="44"/>
      <c r="EY121" s="44"/>
      <c r="EZ121" s="44"/>
      <c r="FA121" s="44"/>
      <c r="FB121" s="44"/>
      <c r="FC121" s="44"/>
      <c r="FD121" s="44"/>
      <c r="FE121" s="44"/>
      <c r="FF121" s="44"/>
      <c r="FG121" s="44"/>
      <c r="FH121" s="44"/>
      <c r="FI121" s="44"/>
      <c r="FJ121" s="44"/>
      <c r="FK121" s="44"/>
      <c r="FL121" s="44"/>
      <c r="FM121" s="44"/>
      <c r="FN121" s="44"/>
      <c r="FO121" s="44"/>
      <c r="FP121" s="44"/>
      <c r="FQ121" s="44"/>
      <c r="FR121" s="44"/>
      <c r="FS121" s="44"/>
      <c r="FT121" s="44"/>
      <c r="FU121" s="44"/>
      <c r="FV121" s="44"/>
      <c r="FW121" s="44"/>
      <c r="FX121" s="44"/>
      <c r="FY121" s="44"/>
      <c r="FZ121" s="44"/>
      <c r="GA121" s="44"/>
      <c r="GB121" s="44"/>
      <c r="GC121" s="44"/>
      <c r="GD121" s="44"/>
      <c r="GE121" s="44"/>
      <c r="GF121" s="44"/>
      <c r="GG121" s="44"/>
      <c r="GH121" s="44"/>
      <c r="GI121" s="44"/>
      <c r="GJ121" s="44"/>
      <c r="GK121" s="44"/>
      <c r="GL121" s="44"/>
      <c r="GM121" s="44"/>
      <c r="GN121" s="44"/>
      <c r="GO121" s="44"/>
      <c r="GP121" s="44"/>
      <c r="GQ121" s="44"/>
      <c r="GR121" s="44"/>
      <c r="GS121" s="44"/>
      <c r="GT121" s="44"/>
      <c r="GU121" s="44"/>
      <c r="GV121" s="44"/>
      <c r="GW121" s="44"/>
      <c r="GX121" s="44"/>
      <c r="GY121" s="44"/>
      <c r="GZ121" s="44"/>
      <c r="HA121" s="44"/>
      <c r="HB121" s="44"/>
      <c r="HC121" s="44"/>
      <c r="HD121" s="44"/>
      <c r="HE121" s="44"/>
      <c r="HF121" s="44"/>
      <c r="HG121" s="44"/>
      <c r="HH121" s="44"/>
      <c r="HI121" s="44"/>
      <c r="HJ121" s="44"/>
      <c r="HK121" s="44"/>
      <c r="HL121" s="44"/>
      <c r="HM121" s="44"/>
      <c r="HN121" s="44"/>
      <c r="HO121" s="44"/>
      <c r="HP121" s="44"/>
      <c r="HQ121" s="44"/>
      <c r="HR121" s="44"/>
      <c r="HS121" s="44"/>
      <c r="HT121" s="44"/>
      <c r="HU121" s="44"/>
      <c r="HV121" s="44"/>
      <c r="HW121" s="44"/>
      <c r="HX121" s="44"/>
      <c r="HY121" s="44"/>
      <c r="HZ121" s="44"/>
      <c r="IA121" s="44"/>
      <c r="IB121" s="44"/>
      <c r="IC121" s="44"/>
    </row>
    <row r="122" spans="1:237" x14ac:dyDescent="0.2">
      <c r="A122" s="44"/>
      <c r="B122" s="44"/>
      <c r="C122" s="8"/>
      <c r="D122" s="49" t="s">
        <v>8</v>
      </c>
      <c r="E122" s="328">
        <f>Būv.KOPTĀME_!B30</f>
        <v>0</v>
      </c>
      <c r="F122" s="329"/>
      <c r="G122" s="329"/>
      <c r="H122" s="329"/>
      <c r="I122" s="329"/>
      <c r="J122" s="329"/>
      <c r="K122" s="329"/>
      <c r="L122" s="329"/>
      <c r="M122" s="329"/>
      <c r="N122" s="329"/>
      <c r="O122" s="329"/>
      <c r="P122" s="329"/>
      <c r="Q122" s="329"/>
      <c r="R122" s="48"/>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4"/>
      <c r="CF122" s="44"/>
      <c r="CG122" s="44"/>
      <c r="CH122" s="44"/>
      <c r="CI122" s="44"/>
      <c r="CJ122" s="44"/>
      <c r="CK122" s="44"/>
      <c r="CL122" s="44"/>
      <c r="CM122" s="44"/>
      <c r="CN122" s="44"/>
      <c r="CO122" s="44"/>
      <c r="CP122" s="44"/>
      <c r="CQ122" s="44"/>
      <c r="CR122" s="44"/>
      <c r="CS122" s="44"/>
      <c r="CT122" s="44"/>
      <c r="CU122" s="44"/>
      <c r="CV122" s="44"/>
      <c r="CW122" s="44"/>
      <c r="CX122" s="44"/>
      <c r="CY122" s="44"/>
      <c r="CZ122" s="44"/>
      <c r="DA122" s="44"/>
      <c r="DB122" s="44"/>
      <c r="DC122" s="44"/>
      <c r="DD122" s="44"/>
      <c r="DE122" s="44"/>
      <c r="DF122" s="44"/>
      <c r="DG122" s="44"/>
      <c r="DH122" s="44"/>
      <c r="DI122" s="44"/>
      <c r="DJ122" s="44"/>
      <c r="DK122" s="44"/>
      <c r="DL122" s="44"/>
      <c r="DM122" s="44"/>
      <c r="DN122" s="44"/>
      <c r="DO122" s="44"/>
      <c r="DP122" s="44"/>
      <c r="DQ122" s="44"/>
      <c r="DR122" s="44"/>
      <c r="DS122" s="44"/>
      <c r="DT122" s="44"/>
      <c r="DU122" s="44"/>
      <c r="DV122" s="44"/>
      <c r="DW122" s="44"/>
      <c r="DX122" s="44"/>
      <c r="DY122" s="44"/>
      <c r="DZ122" s="44"/>
      <c r="EA122" s="44"/>
      <c r="EB122" s="44"/>
      <c r="EC122" s="44"/>
      <c r="ED122" s="44"/>
      <c r="EE122" s="44"/>
      <c r="EF122" s="44"/>
      <c r="EG122" s="44"/>
      <c r="EH122" s="44"/>
      <c r="EI122" s="44"/>
      <c r="EJ122" s="44"/>
      <c r="EK122" s="44"/>
      <c r="EL122" s="44"/>
      <c r="EM122" s="44"/>
      <c r="EN122" s="44"/>
      <c r="EO122" s="44"/>
      <c r="EP122" s="44"/>
      <c r="EQ122" s="44"/>
      <c r="ER122" s="44"/>
      <c r="ES122" s="44"/>
      <c r="ET122" s="44"/>
      <c r="EU122" s="44"/>
      <c r="EV122" s="44"/>
      <c r="EW122" s="44"/>
      <c r="EX122" s="44"/>
      <c r="EY122" s="44"/>
      <c r="EZ122" s="44"/>
      <c r="FA122" s="44"/>
      <c r="FB122" s="44"/>
      <c r="FC122" s="44"/>
      <c r="FD122" s="44"/>
      <c r="FE122" s="44"/>
      <c r="FF122" s="44"/>
      <c r="FG122" s="44"/>
      <c r="FH122" s="44"/>
      <c r="FI122" s="44"/>
      <c r="FJ122" s="44"/>
      <c r="FK122" s="44"/>
      <c r="FL122" s="44"/>
      <c r="FM122" s="44"/>
      <c r="FN122" s="44"/>
      <c r="FO122" s="44"/>
      <c r="FP122" s="44"/>
      <c r="FQ122" s="44"/>
      <c r="FR122" s="44"/>
      <c r="FS122" s="44"/>
      <c r="FT122" s="44"/>
      <c r="FU122" s="44"/>
      <c r="FV122" s="44"/>
      <c r="FW122" s="44"/>
      <c r="FX122" s="44"/>
      <c r="FY122" s="44"/>
      <c r="FZ122" s="44"/>
      <c r="GA122" s="44"/>
      <c r="GB122" s="44"/>
      <c r="GC122" s="44"/>
      <c r="GD122" s="44"/>
      <c r="GE122" s="44"/>
      <c r="GF122" s="44"/>
      <c r="GG122" s="44"/>
      <c r="GH122" s="44"/>
      <c r="GI122" s="44"/>
      <c r="GJ122" s="44"/>
      <c r="GK122" s="44"/>
      <c r="GL122" s="44"/>
      <c r="GM122" s="44"/>
      <c r="GN122" s="44"/>
      <c r="GO122" s="44"/>
      <c r="GP122" s="44"/>
      <c r="GQ122" s="44"/>
      <c r="GR122" s="44"/>
      <c r="GS122" s="44"/>
      <c r="GT122" s="44"/>
      <c r="GU122" s="44"/>
      <c r="GV122" s="44"/>
      <c r="GW122" s="44"/>
      <c r="GX122" s="44"/>
      <c r="GY122" s="44"/>
      <c r="GZ122" s="44"/>
      <c r="HA122" s="44"/>
      <c r="HB122" s="44"/>
      <c r="HC122" s="44"/>
      <c r="HD122" s="44"/>
      <c r="HE122" s="44"/>
      <c r="HF122" s="44"/>
      <c r="HG122" s="44"/>
      <c r="HH122" s="44"/>
      <c r="HI122" s="44"/>
      <c r="HJ122" s="44"/>
      <c r="HK122" s="44"/>
      <c r="HL122" s="44"/>
      <c r="HM122" s="44"/>
      <c r="HN122" s="44"/>
      <c r="HO122" s="44"/>
      <c r="HP122" s="44"/>
      <c r="HQ122" s="44"/>
      <c r="HR122" s="44"/>
      <c r="HS122" s="44"/>
      <c r="HT122" s="44"/>
      <c r="HU122" s="44"/>
      <c r="HV122" s="44"/>
      <c r="HW122" s="44"/>
      <c r="HX122" s="44"/>
      <c r="HY122" s="44"/>
      <c r="HZ122" s="44"/>
      <c r="IA122" s="44"/>
      <c r="IB122" s="44"/>
      <c r="IC122" s="44"/>
    </row>
    <row r="123" spans="1:237" x14ac:dyDescent="0.2">
      <c r="A123" s="50"/>
      <c r="B123" s="50"/>
      <c r="C123" s="8"/>
      <c r="D123" s="8"/>
      <c r="E123" s="321" t="s">
        <v>9</v>
      </c>
      <c r="F123" s="321"/>
      <c r="G123" s="321"/>
      <c r="H123" s="321"/>
      <c r="I123" s="321"/>
      <c r="J123" s="321"/>
      <c r="K123" s="321"/>
      <c r="L123" s="321"/>
      <c r="M123" s="321"/>
      <c r="N123" s="321"/>
      <c r="O123" s="321"/>
      <c r="P123" s="321"/>
      <c r="Q123" s="321"/>
      <c r="R123" s="16"/>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row>
    <row r="124" spans="1:237" x14ac:dyDescent="0.2">
      <c r="A124" s="51"/>
      <c r="B124" s="51"/>
      <c r="C124" s="8"/>
      <c r="D124" s="52" t="s">
        <v>14</v>
      </c>
      <c r="E124" s="330">
        <f>Kopsav.1!C44</f>
        <v>0</v>
      </c>
      <c r="F124" s="331"/>
      <c r="G124" s="331"/>
      <c r="H124" s="331"/>
      <c r="I124" s="331"/>
      <c r="J124" s="331"/>
      <c r="K124" s="331"/>
      <c r="L124" s="331"/>
      <c r="M124" s="331"/>
      <c r="N124" s="331"/>
      <c r="O124" s="331"/>
      <c r="P124" s="331"/>
      <c r="Q124" s="331"/>
      <c r="R124" s="16"/>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row>
    <row r="125" spans="1:237" x14ac:dyDescent="0.2">
      <c r="A125" s="51"/>
      <c r="B125" s="51"/>
      <c r="C125" s="53"/>
      <c r="D125" s="53"/>
      <c r="E125" s="321" t="s">
        <v>9</v>
      </c>
      <c r="F125" s="321"/>
      <c r="G125" s="321"/>
      <c r="H125" s="321"/>
      <c r="I125" s="321"/>
      <c r="J125" s="321"/>
      <c r="K125" s="321"/>
      <c r="L125" s="321"/>
      <c r="M125" s="321"/>
      <c r="N125" s="321"/>
      <c r="O125" s="321"/>
      <c r="P125" s="321"/>
      <c r="Q125" s="321"/>
      <c r="R125" s="16"/>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row>
    <row r="126" spans="1:237" x14ac:dyDescent="0.2">
      <c r="A126" s="51"/>
      <c r="B126" s="51"/>
      <c r="C126" s="8"/>
      <c r="D126" s="52" t="s">
        <v>15</v>
      </c>
      <c r="E126" s="322"/>
      <c r="F126" s="322"/>
      <c r="G126" s="322"/>
      <c r="H126" s="322"/>
      <c r="I126" s="54"/>
      <c r="J126" s="54"/>
      <c r="K126" s="54"/>
      <c r="L126" s="55"/>
      <c r="M126" s="55"/>
      <c r="N126" s="55"/>
      <c r="O126" s="55"/>
      <c r="P126" s="55"/>
      <c r="Q126" s="55"/>
      <c r="R126" s="16"/>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row>
    <row r="127" spans="1:237" x14ac:dyDescent="0.2">
      <c r="A127" s="51"/>
      <c r="B127" s="51"/>
      <c r="C127" s="323"/>
      <c r="D127" s="323"/>
      <c r="E127" s="323"/>
      <c r="F127" s="56"/>
      <c r="G127" s="57"/>
      <c r="H127" s="57"/>
      <c r="I127" s="57"/>
      <c r="J127" s="57"/>
      <c r="K127" s="57"/>
      <c r="L127" s="58"/>
      <c r="M127" s="58"/>
      <c r="N127" s="58"/>
      <c r="O127" s="58"/>
      <c r="P127" s="55"/>
      <c r="Q127" s="55"/>
      <c r="R127" s="16"/>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row>
    <row r="128" spans="1:237" x14ac:dyDescent="0.2">
      <c r="A128" s="59"/>
      <c r="B128" s="59"/>
      <c r="C128" s="60"/>
      <c r="D128" s="60"/>
      <c r="E128" s="61"/>
      <c r="F128" s="56"/>
      <c r="G128" s="62"/>
      <c r="H128" s="63"/>
      <c r="I128" s="63"/>
      <c r="J128" s="63"/>
      <c r="K128" s="63"/>
      <c r="L128" s="64"/>
      <c r="M128" s="64"/>
      <c r="N128" s="64"/>
      <c r="O128" s="64"/>
      <c r="P128" s="65"/>
      <c r="Q128" s="65"/>
      <c r="R128" s="18"/>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row>
    <row r="129" spans="2:16" x14ac:dyDescent="0.2">
      <c r="B129" s="118"/>
      <c r="C129" s="66"/>
      <c r="D129" s="66"/>
      <c r="E129" s="67"/>
      <c r="F129" s="68"/>
      <c r="G129" s="69"/>
      <c r="H129" s="69"/>
      <c r="I129" s="70"/>
      <c r="J129" s="69"/>
      <c r="K129" s="69"/>
      <c r="L129" s="7"/>
      <c r="M129" s="7"/>
      <c r="N129" s="7"/>
      <c r="O129" s="7"/>
      <c r="P129" s="7"/>
    </row>
    <row r="130" spans="2:16" ht="15" x14ac:dyDescent="0.2">
      <c r="B130" s="118"/>
      <c r="C130" s="122"/>
      <c r="D130" s="122"/>
      <c r="E130" s="122"/>
      <c r="F130" s="122"/>
      <c r="G130" s="122"/>
      <c r="H130" s="122"/>
      <c r="I130" s="122"/>
      <c r="J130" s="122"/>
      <c r="K130" s="122"/>
      <c r="L130" s="122"/>
      <c r="M130" s="122"/>
      <c r="N130" s="119"/>
      <c r="O130" s="120"/>
      <c r="P130" s="7"/>
    </row>
    <row r="131" spans="2:16" ht="15" x14ac:dyDescent="0.2">
      <c r="B131" s="118"/>
      <c r="C131" s="122"/>
      <c r="D131" s="122"/>
      <c r="E131" s="122"/>
      <c r="F131" s="122"/>
      <c r="G131" s="122"/>
      <c r="H131" s="122"/>
      <c r="I131" s="122"/>
      <c r="J131" s="122"/>
      <c r="K131" s="122"/>
      <c r="L131" s="122"/>
      <c r="M131" s="122"/>
      <c r="N131" s="119"/>
      <c r="O131" s="120"/>
      <c r="P131" s="7"/>
    </row>
    <row r="132" spans="2:16" ht="15" x14ac:dyDescent="0.2">
      <c r="B132" s="118"/>
      <c r="C132" s="122"/>
      <c r="D132" s="122"/>
      <c r="E132" s="122"/>
      <c r="F132" s="122"/>
      <c r="G132" s="122"/>
      <c r="H132" s="122"/>
      <c r="I132" s="122"/>
      <c r="J132" s="122"/>
      <c r="K132" s="122"/>
      <c r="L132" s="122"/>
      <c r="M132" s="122"/>
      <c r="N132" s="119"/>
      <c r="O132" s="120"/>
      <c r="P132" s="7"/>
    </row>
    <row r="133" spans="2:16" ht="14.25" x14ac:dyDescent="0.2">
      <c r="B133" s="118"/>
      <c r="C133" s="123"/>
      <c r="D133" s="123"/>
      <c r="E133" s="123"/>
      <c r="F133" s="123"/>
      <c r="G133" s="123"/>
      <c r="H133" s="123"/>
      <c r="I133" s="123"/>
      <c r="J133" s="123"/>
      <c r="K133" s="123"/>
      <c r="L133" s="123"/>
      <c r="M133" s="123"/>
      <c r="N133" s="123"/>
      <c r="O133" s="121"/>
      <c r="P133" s="7"/>
    </row>
    <row r="134" spans="2:16" x14ac:dyDescent="0.2">
      <c r="B134" s="118"/>
      <c r="C134" s="66"/>
      <c r="D134" s="66"/>
      <c r="E134" s="67"/>
      <c r="F134" s="68"/>
      <c r="G134" s="69"/>
      <c r="H134" s="69"/>
      <c r="I134" s="71"/>
      <c r="J134" s="69"/>
      <c r="K134" s="69"/>
      <c r="L134" s="7"/>
      <c r="M134" s="7"/>
      <c r="N134" s="7"/>
      <c r="O134" s="7"/>
      <c r="P134" s="7"/>
    </row>
    <row r="135" spans="2:16" x14ac:dyDescent="0.2">
      <c r="B135" s="118"/>
      <c r="C135" s="66"/>
      <c r="D135" s="66"/>
      <c r="E135" s="67"/>
      <c r="F135" s="68"/>
      <c r="G135" s="69"/>
      <c r="H135" s="69"/>
      <c r="I135" s="71"/>
      <c r="J135" s="72"/>
      <c r="K135" s="72"/>
      <c r="L135" s="9"/>
      <c r="M135" s="7"/>
      <c r="N135" s="7"/>
      <c r="O135" s="7"/>
      <c r="P135" s="7"/>
    </row>
    <row r="136" spans="2:16" x14ac:dyDescent="0.2">
      <c r="C136" s="66"/>
      <c r="D136" s="66"/>
      <c r="E136" s="67"/>
      <c r="F136" s="68"/>
      <c r="G136" s="69"/>
      <c r="H136" s="69"/>
      <c r="I136" s="69"/>
      <c r="J136" s="69"/>
      <c r="K136" s="69"/>
      <c r="L136" s="7"/>
    </row>
  </sheetData>
  <sheetProtection algorithmName="SHA-512" hashValue="Kga61U4hUzZv4S5pfvRSRiFHQm+tAp1nKnCiVKq8IGAgsI1kfTh6zWZj+yLt9Srvp1dkZlPpol7A8n8jPsbViA==" saltValue="uM5CLVbYnHp8Tun/Kx8DEQ==" spinCount="100000" sheet="1" formatCells="0" formatColumns="0" formatRows="0" selectLockedCells="1" sort="0" autoFilter="0" pivotTables="0"/>
  <autoFilter ref="A16:Q117"/>
  <mergeCells count="21">
    <mergeCell ref="E122:Q122"/>
    <mergeCell ref="A4:Q4"/>
    <mergeCell ref="A6:Q6"/>
    <mergeCell ref="O11:P11"/>
    <mergeCell ref="O12:P12"/>
    <mergeCell ref="A14:A15"/>
    <mergeCell ref="B14:B15"/>
    <mergeCell ref="C14:C15"/>
    <mergeCell ref="D14:D15"/>
    <mergeCell ref="E14:E15"/>
    <mergeCell ref="F14:F15"/>
    <mergeCell ref="G14:L14"/>
    <mergeCell ref="M14:Q14"/>
    <mergeCell ref="A115:L115"/>
    <mergeCell ref="A116:K116"/>
    <mergeCell ref="A117:L117"/>
    <mergeCell ref="E123:Q123"/>
    <mergeCell ref="E124:Q124"/>
    <mergeCell ref="E125:Q125"/>
    <mergeCell ref="E126:H126"/>
    <mergeCell ref="C127:E127"/>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114" max="16"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101"/>
  <sheetViews>
    <sheetView view="pageBreakPreview" topLeftCell="A25" zoomScale="90" zoomScaleNormal="100" zoomScaleSheetLayoutView="90" workbookViewId="0">
      <selection activeCell="H24" sqref="H24"/>
    </sheetView>
  </sheetViews>
  <sheetFormatPr defaultRowHeight="12.75" x14ac:dyDescent="0.2"/>
  <cols>
    <col min="1" max="1" width="5.140625" style="10" customWidth="1"/>
    <col min="2" max="2" width="5.7109375" style="10" customWidth="1"/>
    <col min="3" max="3" width="34.5703125" style="73" customWidth="1"/>
    <col min="4" max="4" width="10.2851562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1318</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1317</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Kopsav.2!A6</f>
        <v>Objekta nosaukums: „Tramvaju līnijas pieguļošās teritorijas kompleksa rekonstrukcija Liepājā." 2.kārta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1319</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Q82</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42" customHeight="1" x14ac:dyDescent="0.2">
      <c r="A17" s="208" t="s">
        <v>49</v>
      </c>
      <c r="B17" s="202" t="s">
        <v>1320</v>
      </c>
      <c r="C17" s="222" t="s">
        <v>1321</v>
      </c>
      <c r="D17" s="220" t="s">
        <v>1548</v>
      </c>
      <c r="E17" s="202"/>
      <c r="F17" s="210"/>
      <c r="G17" s="203"/>
      <c r="H17" s="203"/>
      <c r="I17" s="203"/>
      <c r="J17" s="203"/>
      <c r="K17" s="203"/>
      <c r="L17" s="203"/>
      <c r="M17" s="203"/>
      <c r="N17" s="203"/>
      <c r="O17" s="203"/>
      <c r="P17" s="203"/>
      <c r="Q17" s="203"/>
    </row>
    <row r="18" spans="1:17" x14ac:dyDescent="0.2">
      <c r="A18" s="105" t="s">
        <v>146</v>
      </c>
      <c r="B18" s="106"/>
      <c r="C18" s="111" t="s">
        <v>1322</v>
      </c>
      <c r="D18" s="111"/>
      <c r="E18" s="106" t="s">
        <v>74</v>
      </c>
      <c r="F18" s="218">
        <v>25.3</v>
      </c>
      <c r="G18" s="37"/>
      <c r="H18" s="37"/>
      <c r="I18" s="38">
        <f t="shared" ref="I18:I52" si="0">ROUND(G18*H18,2)</f>
        <v>0</v>
      </c>
      <c r="J18" s="37"/>
      <c r="K18" s="37"/>
      <c r="L18" s="38">
        <f t="shared" ref="L18:L52" si="1">I18+J18+K18</f>
        <v>0</v>
      </c>
      <c r="M18" s="38">
        <f t="shared" ref="M18:M52" si="2">ROUND(F18*G18,2)</f>
        <v>0</v>
      </c>
      <c r="N18" s="38">
        <f t="shared" ref="N18:N52" si="3">ROUND(F18*I18,2)</f>
        <v>0</v>
      </c>
      <c r="O18" s="38">
        <f t="shared" ref="O18:O52" si="4">ROUND(F18*J18,2)</f>
        <v>0</v>
      </c>
      <c r="P18" s="38">
        <f t="shared" ref="P18:P52" si="5">ROUND(F18*K18,2)</f>
        <v>0</v>
      </c>
      <c r="Q18" s="38">
        <f t="shared" ref="Q18:Q52" si="6">N18+O18+P18</f>
        <v>0</v>
      </c>
    </row>
    <row r="19" spans="1:17" x14ac:dyDescent="0.2">
      <c r="A19" s="105" t="s">
        <v>148</v>
      </c>
      <c r="B19" s="106"/>
      <c r="C19" s="111" t="s">
        <v>1323</v>
      </c>
      <c r="D19" s="111"/>
      <c r="E19" s="106" t="s">
        <v>74</v>
      </c>
      <c r="F19" s="218">
        <v>25</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17" ht="25.5" x14ac:dyDescent="0.2">
      <c r="A20" s="208" t="s">
        <v>50</v>
      </c>
      <c r="B20" s="202"/>
      <c r="C20" s="222" t="s">
        <v>1324</v>
      </c>
      <c r="D20" s="220" t="s">
        <v>1548</v>
      </c>
      <c r="E20" s="221"/>
      <c r="F20" s="221"/>
      <c r="G20" s="203"/>
      <c r="H20" s="203"/>
      <c r="I20" s="203"/>
      <c r="J20" s="203"/>
      <c r="K20" s="203"/>
      <c r="L20" s="203"/>
      <c r="M20" s="203"/>
      <c r="N20" s="203"/>
      <c r="O20" s="203"/>
      <c r="P20" s="203"/>
      <c r="Q20" s="203"/>
    </row>
    <row r="21" spans="1:17" x14ac:dyDescent="0.2">
      <c r="A21" s="105" t="s">
        <v>173</v>
      </c>
      <c r="B21" s="106"/>
      <c r="C21" s="111" t="s">
        <v>1325</v>
      </c>
      <c r="D21" s="111"/>
      <c r="E21" s="106" t="s">
        <v>74</v>
      </c>
      <c r="F21" s="218">
        <v>5.85</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x14ac:dyDescent="0.2">
      <c r="A22" s="105" t="s">
        <v>175</v>
      </c>
      <c r="B22" s="106"/>
      <c r="C22" s="111" t="s">
        <v>1326</v>
      </c>
      <c r="D22" s="111"/>
      <c r="E22" s="106" t="s">
        <v>74</v>
      </c>
      <c r="F22" s="218">
        <v>1.95</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s="12" customFormat="1" x14ac:dyDescent="0.2">
      <c r="A23" s="105" t="s">
        <v>176</v>
      </c>
      <c r="B23" s="106"/>
      <c r="C23" s="111" t="s">
        <v>1327</v>
      </c>
      <c r="D23" s="111"/>
      <c r="E23" s="106" t="s">
        <v>74</v>
      </c>
      <c r="F23" s="218">
        <v>5.85</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s="12" customFormat="1" x14ac:dyDescent="0.2">
      <c r="A24" s="105" t="s">
        <v>178</v>
      </c>
      <c r="B24" s="106"/>
      <c r="C24" s="111" t="s">
        <v>1328</v>
      </c>
      <c r="D24" s="111"/>
      <c r="E24" s="106" t="s">
        <v>74</v>
      </c>
      <c r="F24" s="218">
        <v>7.14</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s="12" customFormat="1" ht="25.5" x14ac:dyDescent="0.2">
      <c r="A25" s="237" t="s">
        <v>51</v>
      </c>
      <c r="B25" s="202"/>
      <c r="C25" s="222" t="s">
        <v>1329</v>
      </c>
      <c r="D25" s="220" t="s">
        <v>1548</v>
      </c>
      <c r="E25" s="202"/>
      <c r="F25" s="224"/>
      <c r="G25" s="203"/>
      <c r="H25" s="203"/>
      <c r="I25" s="203"/>
      <c r="J25" s="203"/>
      <c r="K25" s="203"/>
      <c r="L25" s="203"/>
      <c r="M25" s="203"/>
      <c r="N25" s="203"/>
      <c r="O25" s="203"/>
      <c r="P25" s="203"/>
      <c r="Q25" s="203"/>
    </row>
    <row r="26" spans="1:17" s="12" customFormat="1" x14ac:dyDescent="0.2">
      <c r="A26" s="237" t="s">
        <v>240</v>
      </c>
      <c r="B26" s="106" t="s">
        <v>1330</v>
      </c>
      <c r="C26" s="111" t="s">
        <v>1331</v>
      </c>
      <c r="D26" s="111"/>
      <c r="E26" s="106" t="s">
        <v>106</v>
      </c>
      <c r="F26" s="239">
        <v>529.20000000000005</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s="12" customFormat="1" ht="25.5" x14ac:dyDescent="0.2">
      <c r="A27" s="237" t="s">
        <v>242</v>
      </c>
      <c r="B27" s="228"/>
      <c r="C27" s="111" t="s">
        <v>1332</v>
      </c>
      <c r="D27" s="111"/>
      <c r="E27" s="106" t="s">
        <v>106</v>
      </c>
      <c r="F27" s="239">
        <v>264.60000000000002</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s="12" customFormat="1" x14ac:dyDescent="0.2">
      <c r="A28" s="237" t="s">
        <v>244</v>
      </c>
      <c r="B28" s="228"/>
      <c r="C28" s="111" t="s">
        <v>1333</v>
      </c>
      <c r="D28" s="111"/>
      <c r="E28" s="106" t="s">
        <v>106</v>
      </c>
      <c r="F28" s="239">
        <v>463.5</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s="12" customFormat="1" x14ac:dyDescent="0.2">
      <c r="A29" s="237" t="s">
        <v>246</v>
      </c>
      <c r="B29" s="228"/>
      <c r="C29" s="111" t="s">
        <v>1333</v>
      </c>
      <c r="D29" s="111"/>
      <c r="E29" s="106" t="s">
        <v>106</v>
      </c>
      <c r="F29" s="239">
        <v>463.5</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s="12" customFormat="1" x14ac:dyDescent="0.2">
      <c r="A30" s="237" t="s">
        <v>248</v>
      </c>
      <c r="B30" s="234" t="s">
        <v>1334</v>
      </c>
      <c r="C30" s="111" t="s">
        <v>1335</v>
      </c>
      <c r="D30" s="111"/>
      <c r="E30" s="106" t="s">
        <v>74</v>
      </c>
      <c r="F30" s="239">
        <v>6.48</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s="12" customFormat="1" x14ac:dyDescent="0.2">
      <c r="A31" s="237" t="s">
        <v>428</v>
      </c>
      <c r="B31" s="234" t="s">
        <v>1334</v>
      </c>
      <c r="C31" s="111" t="s">
        <v>1336</v>
      </c>
      <c r="D31" s="111"/>
      <c r="E31" s="106" t="s">
        <v>74</v>
      </c>
      <c r="F31" s="239">
        <v>1.8</v>
      </c>
      <c r="G31" s="37"/>
      <c r="H31" s="37"/>
      <c r="I31" s="38">
        <f t="shared" si="0"/>
        <v>0</v>
      </c>
      <c r="J31" s="37"/>
      <c r="K31" s="37"/>
      <c r="L31" s="38">
        <f t="shared" si="1"/>
        <v>0</v>
      </c>
      <c r="M31" s="38">
        <f t="shared" si="2"/>
        <v>0</v>
      </c>
      <c r="N31" s="38">
        <f t="shared" si="3"/>
        <v>0</v>
      </c>
      <c r="O31" s="38">
        <f t="shared" si="4"/>
        <v>0</v>
      </c>
      <c r="P31" s="38">
        <f t="shared" si="5"/>
        <v>0</v>
      </c>
      <c r="Q31" s="38">
        <f t="shared" si="6"/>
        <v>0</v>
      </c>
    </row>
    <row r="32" spans="1:17" s="12" customFormat="1" x14ac:dyDescent="0.2">
      <c r="A32" s="237" t="s">
        <v>1337</v>
      </c>
      <c r="B32" s="106"/>
      <c r="C32" s="111" t="s">
        <v>1338</v>
      </c>
      <c r="D32" s="111"/>
      <c r="E32" s="106" t="s">
        <v>74</v>
      </c>
      <c r="F32" s="239">
        <v>4.05</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17" s="12" customFormat="1" x14ac:dyDescent="0.2">
      <c r="A33" s="237" t="s">
        <v>1339</v>
      </c>
      <c r="B33" s="106"/>
      <c r="C33" s="111" t="s">
        <v>1340</v>
      </c>
      <c r="D33" s="111"/>
      <c r="E33" s="106" t="s">
        <v>74</v>
      </c>
      <c r="F33" s="239">
        <v>4.8600000000000003</v>
      </c>
      <c r="G33" s="37"/>
      <c r="H33" s="37"/>
      <c r="I33" s="38">
        <f t="shared" si="0"/>
        <v>0</v>
      </c>
      <c r="J33" s="37"/>
      <c r="K33" s="37"/>
      <c r="L33" s="38">
        <f t="shared" si="1"/>
        <v>0</v>
      </c>
      <c r="M33" s="38">
        <f t="shared" si="2"/>
        <v>0</v>
      </c>
      <c r="N33" s="38">
        <f t="shared" si="3"/>
        <v>0</v>
      </c>
      <c r="O33" s="38">
        <f t="shared" si="4"/>
        <v>0</v>
      </c>
      <c r="P33" s="38">
        <f t="shared" si="5"/>
        <v>0</v>
      </c>
      <c r="Q33" s="38">
        <f t="shared" si="6"/>
        <v>0</v>
      </c>
    </row>
    <row r="34" spans="1:17" s="12" customFormat="1" x14ac:dyDescent="0.2">
      <c r="A34" s="237" t="s">
        <v>1341</v>
      </c>
      <c r="B34" s="106"/>
      <c r="C34" s="111" t="s">
        <v>1342</v>
      </c>
      <c r="D34" s="111"/>
      <c r="E34" s="106" t="s">
        <v>74</v>
      </c>
      <c r="F34" s="239">
        <v>4.05</v>
      </c>
      <c r="G34" s="37"/>
      <c r="H34" s="37"/>
      <c r="I34" s="38">
        <f t="shared" si="0"/>
        <v>0</v>
      </c>
      <c r="J34" s="37"/>
      <c r="K34" s="37"/>
      <c r="L34" s="38">
        <f t="shared" si="1"/>
        <v>0</v>
      </c>
      <c r="M34" s="38">
        <f t="shared" si="2"/>
        <v>0</v>
      </c>
      <c r="N34" s="38">
        <f t="shared" si="3"/>
        <v>0</v>
      </c>
      <c r="O34" s="38">
        <f t="shared" si="4"/>
        <v>0</v>
      </c>
      <c r="P34" s="38">
        <f t="shared" si="5"/>
        <v>0</v>
      </c>
      <c r="Q34" s="38">
        <f t="shared" si="6"/>
        <v>0</v>
      </c>
    </row>
    <row r="35" spans="1:17" s="12" customFormat="1" x14ac:dyDescent="0.2">
      <c r="A35" s="237" t="s">
        <v>1343</v>
      </c>
      <c r="B35" s="106"/>
      <c r="C35" s="111" t="s">
        <v>1328</v>
      </c>
      <c r="D35" s="111"/>
      <c r="E35" s="106" t="s">
        <v>74</v>
      </c>
      <c r="F35" s="239">
        <v>4.9400000000000004</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17" s="12" customFormat="1" x14ac:dyDescent="0.2">
      <c r="A36" s="237" t="s">
        <v>1344</v>
      </c>
      <c r="B36" s="106"/>
      <c r="C36" s="111" t="s">
        <v>1345</v>
      </c>
      <c r="D36" s="111"/>
      <c r="E36" s="106" t="s">
        <v>74</v>
      </c>
      <c r="F36" s="239">
        <v>1.26</v>
      </c>
      <c r="G36" s="37"/>
      <c r="H36" s="37"/>
      <c r="I36" s="38">
        <f t="shared" si="0"/>
        <v>0</v>
      </c>
      <c r="J36" s="37"/>
      <c r="K36" s="37"/>
      <c r="L36" s="38">
        <f t="shared" si="1"/>
        <v>0</v>
      </c>
      <c r="M36" s="38">
        <f t="shared" si="2"/>
        <v>0</v>
      </c>
      <c r="N36" s="38">
        <f t="shared" si="3"/>
        <v>0</v>
      </c>
      <c r="O36" s="38">
        <f t="shared" si="4"/>
        <v>0</v>
      </c>
      <c r="P36" s="38">
        <f t="shared" si="5"/>
        <v>0</v>
      </c>
      <c r="Q36" s="38">
        <f t="shared" si="6"/>
        <v>0</v>
      </c>
    </row>
    <row r="37" spans="1:17" s="12" customFormat="1" x14ac:dyDescent="0.2">
      <c r="A37" s="237" t="s">
        <v>1346</v>
      </c>
      <c r="B37" s="106"/>
      <c r="C37" s="111" t="s">
        <v>1328</v>
      </c>
      <c r="D37" s="111"/>
      <c r="E37" s="106" t="s">
        <v>74</v>
      </c>
      <c r="F37" s="239">
        <v>1.54</v>
      </c>
      <c r="G37" s="37"/>
      <c r="H37" s="37"/>
      <c r="I37" s="38">
        <f t="shared" si="0"/>
        <v>0</v>
      </c>
      <c r="J37" s="37"/>
      <c r="K37" s="37"/>
      <c r="L37" s="38">
        <f t="shared" si="1"/>
        <v>0</v>
      </c>
      <c r="M37" s="38">
        <f t="shared" si="2"/>
        <v>0</v>
      </c>
      <c r="N37" s="38">
        <f t="shared" si="3"/>
        <v>0</v>
      </c>
      <c r="O37" s="38">
        <f t="shared" si="4"/>
        <v>0</v>
      </c>
      <c r="P37" s="38">
        <f t="shared" si="5"/>
        <v>0</v>
      </c>
      <c r="Q37" s="38">
        <f t="shared" si="6"/>
        <v>0</v>
      </c>
    </row>
    <row r="38" spans="1:17" s="12" customFormat="1" x14ac:dyDescent="0.2">
      <c r="A38" s="237" t="s">
        <v>1347</v>
      </c>
      <c r="B38" s="106"/>
      <c r="C38" s="111" t="s">
        <v>1348</v>
      </c>
      <c r="D38" s="111"/>
      <c r="E38" s="106" t="s">
        <v>74</v>
      </c>
      <c r="F38" s="239">
        <v>0.54</v>
      </c>
      <c r="G38" s="37"/>
      <c r="H38" s="37"/>
      <c r="I38" s="38">
        <f t="shared" si="0"/>
        <v>0</v>
      </c>
      <c r="J38" s="37"/>
      <c r="K38" s="37"/>
      <c r="L38" s="38">
        <f t="shared" si="1"/>
        <v>0</v>
      </c>
      <c r="M38" s="38">
        <f t="shared" si="2"/>
        <v>0</v>
      </c>
      <c r="N38" s="38">
        <f t="shared" si="3"/>
        <v>0</v>
      </c>
      <c r="O38" s="38">
        <f t="shared" si="4"/>
        <v>0</v>
      </c>
      <c r="P38" s="38">
        <f t="shared" si="5"/>
        <v>0</v>
      </c>
      <c r="Q38" s="38">
        <f t="shared" si="6"/>
        <v>0</v>
      </c>
    </row>
    <row r="39" spans="1:17" s="12" customFormat="1" x14ac:dyDescent="0.2">
      <c r="A39" s="237" t="s">
        <v>1349</v>
      </c>
      <c r="B39" s="106"/>
      <c r="C39" s="111" t="s">
        <v>1350</v>
      </c>
      <c r="D39" s="111"/>
      <c r="E39" s="106" t="s">
        <v>74</v>
      </c>
      <c r="F39" s="239">
        <v>0.36</v>
      </c>
      <c r="G39" s="37"/>
      <c r="H39" s="37"/>
      <c r="I39" s="38">
        <f t="shared" si="0"/>
        <v>0</v>
      </c>
      <c r="J39" s="37"/>
      <c r="K39" s="37"/>
      <c r="L39" s="38">
        <f t="shared" si="1"/>
        <v>0</v>
      </c>
      <c r="M39" s="38">
        <f t="shared" si="2"/>
        <v>0</v>
      </c>
      <c r="N39" s="38">
        <f t="shared" si="3"/>
        <v>0</v>
      </c>
      <c r="O39" s="38">
        <f t="shared" si="4"/>
        <v>0</v>
      </c>
      <c r="P39" s="38">
        <f t="shared" si="5"/>
        <v>0</v>
      </c>
      <c r="Q39" s="38">
        <f t="shared" si="6"/>
        <v>0</v>
      </c>
    </row>
    <row r="40" spans="1:17" s="12" customFormat="1" x14ac:dyDescent="0.2">
      <c r="A40" s="237" t="s">
        <v>1351</v>
      </c>
      <c r="B40" s="106"/>
      <c r="C40" s="111" t="s">
        <v>1328</v>
      </c>
      <c r="D40" s="111"/>
      <c r="E40" s="106" t="s">
        <v>74</v>
      </c>
      <c r="F40" s="239">
        <v>0.44</v>
      </c>
      <c r="G40" s="37"/>
      <c r="H40" s="37"/>
      <c r="I40" s="38">
        <f t="shared" si="0"/>
        <v>0</v>
      </c>
      <c r="J40" s="37"/>
      <c r="K40" s="37"/>
      <c r="L40" s="38">
        <f t="shared" si="1"/>
        <v>0</v>
      </c>
      <c r="M40" s="38">
        <f t="shared" si="2"/>
        <v>0</v>
      </c>
      <c r="N40" s="38">
        <f t="shared" si="3"/>
        <v>0</v>
      </c>
      <c r="O40" s="38">
        <f t="shared" si="4"/>
        <v>0</v>
      </c>
      <c r="P40" s="38">
        <f t="shared" si="5"/>
        <v>0</v>
      </c>
      <c r="Q40" s="38">
        <f t="shared" si="6"/>
        <v>0</v>
      </c>
    </row>
    <row r="41" spans="1:17" s="12" customFormat="1" x14ac:dyDescent="0.2">
      <c r="A41" s="237" t="s">
        <v>1352</v>
      </c>
      <c r="B41" s="106"/>
      <c r="C41" s="111" t="s">
        <v>1353</v>
      </c>
      <c r="D41" s="111"/>
      <c r="E41" s="106" t="s">
        <v>68</v>
      </c>
      <c r="F41" s="239">
        <v>18.45</v>
      </c>
      <c r="G41" s="37"/>
      <c r="H41" s="37"/>
      <c r="I41" s="38">
        <f t="shared" si="0"/>
        <v>0</v>
      </c>
      <c r="J41" s="37"/>
      <c r="K41" s="37"/>
      <c r="L41" s="38">
        <f t="shared" si="1"/>
        <v>0</v>
      </c>
      <c r="M41" s="38">
        <f t="shared" si="2"/>
        <v>0</v>
      </c>
      <c r="N41" s="38">
        <f t="shared" si="3"/>
        <v>0</v>
      </c>
      <c r="O41" s="38">
        <f t="shared" si="4"/>
        <v>0</v>
      </c>
      <c r="P41" s="38">
        <f t="shared" si="5"/>
        <v>0</v>
      </c>
      <c r="Q41" s="38">
        <f t="shared" si="6"/>
        <v>0</v>
      </c>
    </row>
    <row r="42" spans="1:17" s="12" customFormat="1" ht="25.5" x14ac:dyDescent="0.2">
      <c r="A42" s="237" t="s">
        <v>52</v>
      </c>
      <c r="B42" s="202"/>
      <c r="C42" s="222" t="s">
        <v>1354</v>
      </c>
      <c r="D42" s="220" t="s">
        <v>1548</v>
      </c>
      <c r="E42" s="202"/>
      <c r="F42" s="221"/>
      <c r="G42" s="203"/>
      <c r="H42" s="203"/>
      <c r="I42" s="203"/>
      <c r="J42" s="203"/>
      <c r="K42" s="203"/>
      <c r="L42" s="203"/>
      <c r="M42" s="203"/>
      <c r="N42" s="203"/>
      <c r="O42" s="203"/>
      <c r="P42" s="203"/>
      <c r="Q42" s="203"/>
    </row>
    <row r="43" spans="1:17" s="12" customFormat="1" x14ac:dyDescent="0.2">
      <c r="A43" s="237" t="s">
        <v>431</v>
      </c>
      <c r="B43" s="106" t="s">
        <v>1330</v>
      </c>
      <c r="C43" s="111" t="s">
        <v>1355</v>
      </c>
      <c r="D43" s="111"/>
      <c r="E43" s="106" t="s">
        <v>106</v>
      </c>
      <c r="F43" s="240">
        <f>58.8*8</f>
        <v>470.4</v>
      </c>
      <c r="G43" s="37"/>
      <c r="H43" s="37"/>
      <c r="I43" s="38">
        <f t="shared" si="0"/>
        <v>0</v>
      </c>
      <c r="J43" s="37"/>
      <c r="K43" s="37"/>
      <c r="L43" s="38">
        <f t="shared" si="1"/>
        <v>0</v>
      </c>
      <c r="M43" s="38">
        <f t="shared" si="2"/>
        <v>0</v>
      </c>
      <c r="N43" s="38">
        <f t="shared" si="3"/>
        <v>0</v>
      </c>
      <c r="O43" s="38">
        <f t="shared" si="4"/>
        <v>0</v>
      </c>
      <c r="P43" s="38">
        <f t="shared" si="5"/>
        <v>0</v>
      </c>
      <c r="Q43" s="38">
        <f t="shared" si="6"/>
        <v>0</v>
      </c>
    </row>
    <row r="44" spans="1:17" s="12" customFormat="1" ht="25.5" x14ac:dyDescent="0.2">
      <c r="A44" s="237" t="s">
        <v>433</v>
      </c>
      <c r="B44" s="228"/>
      <c r="C44" s="111" t="s">
        <v>1356</v>
      </c>
      <c r="D44" s="111"/>
      <c r="E44" s="106" t="s">
        <v>106</v>
      </c>
      <c r="F44" s="240">
        <f>22.1*8</f>
        <v>176.8</v>
      </c>
      <c r="G44" s="37"/>
      <c r="H44" s="37"/>
      <c r="I44" s="38">
        <f t="shared" si="0"/>
        <v>0</v>
      </c>
      <c r="J44" s="37"/>
      <c r="K44" s="37"/>
      <c r="L44" s="38">
        <f t="shared" si="1"/>
        <v>0</v>
      </c>
      <c r="M44" s="38">
        <f t="shared" si="2"/>
        <v>0</v>
      </c>
      <c r="N44" s="38">
        <f t="shared" si="3"/>
        <v>0</v>
      </c>
      <c r="O44" s="38">
        <f t="shared" si="4"/>
        <v>0</v>
      </c>
      <c r="P44" s="38">
        <f t="shared" si="5"/>
        <v>0</v>
      </c>
      <c r="Q44" s="38">
        <f t="shared" si="6"/>
        <v>0</v>
      </c>
    </row>
    <row r="45" spans="1:17" s="12" customFormat="1" x14ac:dyDescent="0.2">
      <c r="A45" s="237" t="s">
        <v>435</v>
      </c>
      <c r="B45" s="228"/>
      <c r="C45" s="111" t="s">
        <v>1357</v>
      </c>
      <c r="D45" s="111"/>
      <c r="E45" s="106" t="s">
        <v>106</v>
      </c>
      <c r="F45" s="240">
        <f>37.5*8</f>
        <v>300</v>
      </c>
      <c r="G45" s="37"/>
      <c r="H45" s="37"/>
      <c r="I45" s="38">
        <f t="shared" si="0"/>
        <v>0</v>
      </c>
      <c r="J45" s="37"/>
      <c r="K45" s="37"/>
      <c r="L45" s="38">
        <f t="shared" si="1"/>
        <v>0</v>
      </c>
      <c r="M45" s="38">
        <f t="shared" si="2"/>
        <v>0</v>
      </c>
      <c r="N45" s="38">
        <f t="shared" si="3"/>
        <v>0</v>
      </c>
      <c r="O45" s="38">
        <f t="shared" si="4"/>
        <v>0</v>
      </c>
      <c r="P45" s="38">
        <f t="shared" si="5"/>
        <v>0</v>
      </c>
      <c r="Q45" s="38">
        <f t="shared" si="6"/>
        <v>0</v>
      </c>
    </row>
    <row r="46" spans="1:17" s="12" customFormat="1" x14ac:dyDescent="0.2">
      <c r="A46" s="237" t="s">
        <v>437</v>
      </c>
      <c r="B46" s="228"/>
      <c r="C46" s="111" t="s">
        <v>1358</v>
      </c>
      <c r="D46" s="111"/>
      <c r="E46" s="106" t="s">
        <v>106</v>
      </c>
      <c r="F46" s="240">
        <f>37.5*8</f>
        <v>300</v>
      </c>
      <c r="G46" s="37"/>
      <c r="H46" s="37"/>
      <c r="I46" s="38">
        <f t="shared" si="0"/>
        <v>0</v>
      </c>
      <c r="J46" s="37"/>
      <c r="K46" s="37"/>
      <c r="L46" s="38">
        <f t="shared" si="1"/>
        <v>0</v>
      </c>
      <c r="M46" s="38">
        <f t="shared" si="2"/>
        <v>0</v>
      </c>
      <c r="N46" s="38">
        <f t="shared" si="3"/>
        <v>0</v>
      </c>
      <c r="O46" s="38">
        <f t="shared" si="4"/>
        <v>0</v>
      </c>
      <c r="P46" s="38">
        <f t="shared" si="5"/>
        <v>0</v>
      </c>
      <c r="Q46" s="38">
        <f t="shared" si="6"/>
        <v>0</v>
      </c>
    </row>
    <row r="47" spans="1:17" s="12" customFormat="1" x14ac:dyDescent="0.2">
      <c r="A47" s="237" t="s">
        <v>439</v>
      </c>
      <c r="B47" s="234" t="s">
        <v>1334</v>
      </c>
      <c r="C47" s="111" t="s">
        <v>1335</v>
      </c>
      <c r="D47" s="111"/>
      <c r="E47" s="106" t="s">
        <v>74</v>
      </c>
      <c r="F47" s="240">
        <f>0.36*8</f>
        <v>2.88</v>
      </c>
      <c r="G47" s="37"/>
      <c r="H47" s="37"/>
      <c r="I47" s="38">
        <f t="shared" si="0"/>
        <v>0</v>
      </c>
      <c r="J47" s="37"/>
      <c r="K47" s="37"/>
      <c r="L47" s="38">
        <f t="shared" si="1"/>
        <v>0</v>
      </c>
      <c r="M47" s="38">
        <f t="shared" si="2"/>
        <v>0</v>
      </c>
      <c r="N47" s="38">
        <f t="shared" si="3"/>
        <v>0</v>
      </c>
      <c r="O47" s="38">
        <f t="shared" si="4"/>
        <v>0</v>
      </c>
      <c r="P47" s="38">
        <f t="shared" si="5"/>
        <v>0</v>
      </c>
      <c r="Q47" s="38">
        <f t="shared" si="6"/>
        <v>0</v>
      </c>
    </row>
    <row r="48" spans="1:17" s="12" customFormat="1" x14ac:dyDescent="0.2">
      <c r="A48" s="237" t="s">
        <v>441</v>
      </c>
      <c r="B48" s="234" t="s">
        <v>1334</v>
      </c>
      <c r="C48" s="111" t="s">
        <v>1336</v>
      </c>
      <c r="D48" s="111"/>
      <c r="E48" s="106" t="s">
        <v>74</v>
      </c>
      <c r="F48" s="240">
        <f>0.14*8</f>
        <v>1.1200000000000001</v>
      </c>
      <c r="G48" s="37"/>
      <c r="H48" s="37"/>
      <c r="I48" s="38">
        <f t="shared" si="0"/>
        <v>0</v>
      </c>
      <c r="J48" s="37"/>
      <c r="K48" s="37"/>
      <c r="L48" s="38">
        <f t="shared" si="1"/>
        <v>0</v>
      </c>
      <c r="M48" s="38">
        <f t="shared" si="2"/>
        <v>0</v>
      </c>
      <c r="N48" s="38">
        <f t="shared" si="3"/>
        <v>0</v>
      </c>
      <c r="O48" s="38">
        <f t="shared" si="4"/>
        <v>0</v>
      </c>
      <c r="P48" s="38">
        <f t="shared" si="5"/>
        <v>0</v>
      </c>
      <c r="Q48" s="38">
        <f t="shared" si="6"/>
        <v>0</v>
      </c>
    </row>
    <row r="49" spans="1:237" s="12" customFormat="1" x14ac:dyDescent="0.2">
      <c r="A49" s="237" t="s">
        <v>1359</v>
      </c>
      <c r="B49" s="106"/>
      <c r="C49" s="111" t="s">
        <v>1338</v>
      </c>
      <c r="D49" s="111"/>
      <c r="E49" s="106" t="s">
        <v>74</v>
      </c>
      <c r="F49" s="240">
        <f>0.34*8</f>
        <v>2.72</v>
      </c>
      <c r="G49" s="37"/>
      <c r="H49" s="37"/>
      <c r="I49" s="38">
        <f t="shared" si="0"/>
        <v>0</v>
      </c>
      <c r="J49" s="37"/>
      <c r="K49" s="37"/>
      <c r="L49" s="38">
        <f t="shared" si="1"/>
        <v>0</v>
      </c>
      <c r="M49" s="38">
        <f t="shared" si="2"/>
        <v>0</v>
      </c>
      <c r="N49" s="38">
        <f t="shared" si="3"/>
        <v>0</v>
      </c>
      <c r="O49" s="38">
        <f t="shared" si="4"/>
        <v>0</v>
      </c>
      <c r="P49" s="38">
        <f t="shared" si="5"/>
        <v>0</v>
      </c>
      <c r="Q49" s="38">
        <f t="shared" si="6"/>
        <v>0</v>
      </c>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row>
    <row r="50" spans="1:237" s="12" customFormat="1" x14ac:dyDescent="0.2">
      <c r="A50" s="237" t="s">
        <v>1360</v>
      </c>
      <c r="B50" s="106"/>
      <c r="C50" s="111" t="s">
        <v>1340</v>
      </c>
      <c r="D50" s="111"/>
      <c r="E50" s="106" t="s">
        <v>74</v>
      </c>
      <c r="F50" s="241">
        <f>F49*1.2</f>
        <v>3.26</v>
      </c>
      <c r="G50" s="37"/>
      <c r="H50" s="37"/>
      <c r="I50" s="38">
        <f t="shared" si="0"/>
        <v>0</v>
      </c>
      <c r="J50" s="37"/>
      <c r="K50" s="37"/>
      <c r="L50" s="38">
        <f t="shared" si="1"/>
        <v>0</v>
      </c>
      <c r="M50" s="38">
        <f t="shared" si="2"/>
        <v>0</v>
      </c>
      <c r="N50" s="38">
        <f t="shared" si="3"/>
        <v>0</v>
      </c>
      <c r="O50" s="38">
        <f t="shared" si="4"/>
        <v>0</v>
      </c>
      <c r="P50" s="38">
        <f t="shared" si="5"/>
        <v>0</v>
      </c>
      <c r="Q50" s="38">
        <f t="shared" si="6"/>
        <v>0</v>
      </c>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row>
    <row r="51" spans="1:237" s="12" customFormat="1" x14ac:dyDescent="0.2">
      <c r="A51" s="237" t="s">
        <v>1361</v>
      </c>
      <c r="B51" s="106"/>
      <c r="C51" s="111" t="s">
        <v>1342</v>
      </c>
      <c r="D51" s="111"/>
      <c r="E51" s="106" t="s">
        <v>74</v>
      </c>
      <c r="F51" s="240">
        <f>0.34*8</f>
        <v>2.72</v>
      </c>
      <c r="G51" s="37"/>
      <c r="H51" s="37"/>
      <c r="I51" s="38">
        <f t="shared" si="0"/>
        <v>0</v>
      </c>
      <c r="J51" s="37"/>
      <c r="K51" s="37"/>
      <c r="L51" s="38">
        <f t="shared" si="1"/>
        <v>0</v>
      </c>
      <c r="M51" s="38">
        <f t="shared" si="2"/>
        <v>0</v>
      </c>
      <c r="N51" s="38">
        <f t="shared" si="3"/>
        <v>0</v>
      </c>
      <c r="O51" s="38">
        <f t="shared" si="4"/>
        <v>0</v>
      </c>
      <c r="P51" s="38">
        <f t="shared" si="5"/>
        <v>0</v>
      </c>
      <c r="Q51" s="38">
        <f t="shared" si="6"/>
        <v>0</v>
      </c>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row>
    <row r="52" spans="1:237" s="12" customFormat="1" x14ac:dyDescent="0.2">
      <c r="A52" s="237" t="s">
        <v>1362</v>
      </c>
      <c r="B52" s="106"/>
      <c r="C52" s="111" t="s">
        <v>1328</v>
      </c>
      <c r="D52" s="111"/>
      <c r="E52" s="106" t="s">
        <v>74</v>
      </c>
      <c r="F52" s="240">
        <f>F51*1.22</f>
        <v>3.32</v>
      </c>
      <c r="G52" s="37"/>
      <c r="H52" s="37"/>
      <c r="I52" s="38">
        <f t="shared" si="0"/>
        <v>0</v>
      </c>
      <c r="J52" s="37"/>
      <c r="K52" s="37"/>
      <c r="L52" s="38">
        <f t="shared" si="1"/>
        <v>0</v>
      </c>
      <c r="M52" s="38">
        <f t="shared" si="2"/>
        <v>0</v>
      </c>
      <c r="N52" s="38">
        <f t="shared" si="3"/>
        <v>0</v>
      </c>
      <c r="O52" s="38">
        <f t="shared" si="4"/>
        <v>0</v>
      </c>
      <c r="P52" s="38">
        <f t="shared" si="5"/>
        <v>0</v>
      </c>
      <c r="Q52" s="38">
        <f t="shared" si="6"/>
        <v>0</v>
      </c>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row>
    <row r="53" spans="1:237" s="12" customFormat="1" x14ac:dyDescent="0.2">
      <c r="A53" s="237" t="s">
        <v>1363</v>
      </c>
      <c r="B53" s="106"/>
      <c r="C53" s="111" t="s">
        <v>1345</v>
      </c>
      <c r="D53" s="111"/>
      <c r="E53" s="106" t="s">
        <v>74</v>
      </c>
      <c r="F53" s="240">
        <f>0.07*8</f>
        <v>0.56000000000000005</v>
      </c>
      <c r="G53" s="37"/>
      <c r="H53" s="37"/>
      <c r="I53" s="38">
        <f t="shared" ref="I53:I79" si="7">ROUND(G53*H53,2)</f>
        <v>0</v>
      </c>
      <c r="J53" s="37"/>
      <c r="K53" s="37"/>
      <c r="L53" s="38">
        <f t="shared" ref="L53:L79" si="8">I53+J53+K53</f>
        <v>0</v>
      </c>
      <c r="M53" s="38">
        <f t="shared" ref="M53:M79" si="9">ROUND(F53*G53,2)</f>
        <v>0</v>
      </c>
      <c r="N53" s="38">
        <f t="shared" ref="N53:N79" si="10">ROUND(F53*I53,2)</f>
        <v>0</v>
      </c>
      <c r="O53" s="38">
        <f t="shared" ref="O53:O79" si="11">ROUND(F53*J53,2)</f>
        <v>0</v>
      </c>
      <c r="P53" s="38">
        <f t="shared" ref="P53:P79" si="12">ROUND(F53*K53,2)</f>
        <v>0</v>
      </c>
      <c r="Q53" s="38">
        <f t="shared" ref="Q53:Q79" si="13">N53+O53+P53</f>
        <v>0</v>
      </c>
    </row>
    <row r="54" spans="1:237" s="12" customFormat="1" x14ac:dyDescent="0.2">
      <c r="A54" s="237" t="s">
        <v>1364</v>
      </c>
      <c r="B54" s="106"/>
      <c r="C54" s="111" t="s">
        <v>1328</v>
      </c>
      <c r="D54" s="111"/>
      <c r="E54" s="106" t="s">
        <v>74</v>
      </c>
      <c r="F54" s="240">
        <f>F53*1.22</f>
        <v>0.68</v>
      </c>
      <c r="G54" s="37"/>
      <c r="H54" s="37"/>
      <c r="I54" s="38">
        <f t="shared" si="7"/>
        <v>0</v>
      </c>
      <c r="J54" s="37"/>
      <c r="K54" s="37"/>
      <c r="L54" s="38">
        <f t="shared" si="8"/>
        <v>0</v>
      </c>
      <c r="M54" s="38">
        <f t="shared" si="9"/>
        <v>0</v>
      </c>
      <c r="N54" s="38">
        <f t="shared" si="10"/>
        <v>0</v>
      </c>
      <c r="O54" s="38">
        <f t="shared" si="11"/>
        <v>0</v>
      </c>
      <c r="P54" s="38">
        <f t="shared" si="12"/>
        <v>0</v>
      </c>
      <c r="Q54" s="38">
        <f t="shared" si="13"/>
        <v>0</v>
      </c>
    </row>
    <row r="55" spans="1:237" s="12" customFormat="1" x14ac:dyDescent="0.2">
      <c r="A55" s="237" t="s">
        <v>1365</v>
      </c>
      <c r="B55" s="106"/>
      <c r="C55" s="111" t="s">
        <v>1348</v>
      </c>
      <c r="D55" s="111"/>
      <c r="E55" s="106" t="s">
        <v>74</v>
      </c>
      <c r="F55" s="240">
        <f>0.05*8</f>
        <v>0.4</v>
      </c>
      <c r="G55" s="37"/>
      <c r="H55" s="37"/>
      <c r="I55" s="38">
        <f t="shared" si="7"/>
        <v>0</v>
      </c>
      <c r="J55" s="37"/>
      <c r="K55" s="37"/>
      <c r="L55" s="38">
        <f t="shared" si="8"/>
        <v>0</v>
      </c>
      <c r="M55" s="38">
        <f t="shared" si="9"/>
        <v>0</v>
      </c>
      <c r="N55" s="38">
        <f t="shared" si="10"/>
        <v>0</v>
      </c>
      <c r="O55" s="38">
        <f t="shared" si="11"/>
        <v>0</v>
      </c>
      <c r="P55" s="38">
        <f t="shared" si="12"/>
        <v>0</v>
      </c>
      <c r="Q55" s="38">
        <f t="shared" si="13"/>
        <v>0</v>
      </c>
    </row>
    <row r="56" spans="1:237" s="12" customFormat="1" x14ac:dyDescent="0.2">
      <c r="A56" s="237" t="s">
        <v>1366</v>
      </c>
      <c r="B56" s="106"/>
      <c r="C56" s="111" t="s">
        <v>1350</v>
      </c>
      <c r="D56" s="111"/>
      <c r="E56" s="106" t="s">
        <v>74</v>
      </c>
      <c r="F56" s="240">
        <f>0.03*8</f>
        <v>0.24</v>
      </c>
      <c r="G56" s="37"/>
      <c r="H56" s="37"/>
      <c r="I56" s="38">
        <f t="shared" si="7"/>
        <v>0</v>
      </c>
      <c r="J56" s="37"/>
      <c r="K56" s="37"/>
      <c r="L56" s="38">
        <f t="shared" si="8"/>
        <v>0</v>
      </c>
      <c r="M56" s="38">
        <f t="shared" si="9"/>
        <v>0</v>
      </c>
      <c r="N56" s="38">
        <f t="shared" si="10"/>
        <v>0</v>
      </c>
      <c r="O56" s="38">
        <f t="shared" si="11"/>
        <v>0</v>
      </c>
      <c r="P56" s="38">
        <f t="shared" si="12"/>
        <v>0</v>
      </c>
      <c r="Q56" s="38">
        <f t="shared" si="13"/>
        <v>0</v>
      </c>
    </row>
    <row r="57" spans="1:237" s="12" customFormat="1" x14ac:dyDescent="0.2">
      <c r="A57" s="237" t="s">
        <v>1367</v>
      </c>
      <c r="B57" s="106"/>
      <c r="C57" s="111" t="s">
        <v>1328</v>
      </c>
      <c r="D57" s="111"/>
      <c r="E57" s="106" t="s">
        <v>74</v>
      </c>
      <c r="F57" s="240">
        <f>F56*1.22</f>
        <v>0.28999999999999998</v>
      </c>
      <c r="G57" s="37"/>
      <c r="H57" s="37"/>
      <c r="I57" s="38">
        <f t="shared" si="7"/>
        <v>0</v>
      </c>
      <c r="J57" s="37"/>
      <c r="K57" s="37"/>
      <c r="L57" s="38">
        <f t="shared" si="8"/>
        <v>0</v>
      </c>
      <c r="M57" s="38">
        <f t="shared" si="9"/>
        <v>0</v>
      </c>
      <c r="N57" s="38">
        <f t="shared" si="10"/>
        <v>0</v>
      </c>
      <c r="O57" s="38">
        <f t="shared" si="11"/>
        <v>0</v>
      </c>
      <c r="P57" s="38">
        <f t="shared" si="12"/>
        <v>0</v>
      </c>
      <c r="Q57" s="38">
        <f t="shared" si="13"/>
        <v>0</v>
      </c>
    </row>
    <row r="58" spans="1:237" s="12" customFormat="1" x14ac:dyDescent="0.2">
      <c r="A58" s="237" t="s">
        <v>1368</v>
      </c>
      <c r="B58" s="106"/>
      <c r="C58" s="111" t="s">
        <v>1353</v>
      </c>
      <c r="D58" s="111"/>
      <c r="E58" s="106" t="s">
        <v>68</v>
      </c>
      <c r="F58" s="240">
        <f>1.6*8</f>
        <v>12.8</v>
      </c>
      <c r="G58" s="37"/>
      <c r="H58" s="37"/>
      <c r="I58" s="38">
        <f t="shared" si="7"/>
        <v>0</v>
      </c>
      <c r="J58" s="37"/>
      <c r="K58" s="37"/>
      <c r="L58" s="38">
        <f t="shared" si="8"/>
        <v>0</v>
      </c>
      <c r="M58" s="38">
        <f t="shared" si="9"/>
        <v>0</v>
      </c>
      <c r="N58" s="38">
        <f t="shared" si="10"/>
        <v>0</v>
      </c>
      <c r="O58" s="38">
        <f t="shared" si="11"/>
        <v>0</v>
      </c>
      <c r="P58" s="38">
        <f t="shared" si="12"/>
        <v>0</v>
      </c>
      <c r="Q58" s="38">
        <f t="shared" si="13"/>
        <v>0</v>
      </c>
    </row>
    <row r="59" spans="1:237" s="12" customFormat="1" ht="25.5" x14ac:dyDescent="0.2">
      <c r="A59" s="237" t="s">
        <v>53</v>
      </c>
      <c r="B59" s="202"/>
      <c r="C59" s="222" t="s">
        <v>1369</v>
      </c>
      <c r="D59" s="220" t="s">
        <v>1548</v>
      </c>
      <c r="E59" s="202"/>
      <c r="F59" s="221"/>
      <c r="G59" s="203"/>
      <c r="H59" s="203"/>
      <c r="I59" s="203"/>
      <c r="J59" s="203"/>
      <c r="K59" s="203"/>
      <c r="L59" s="203"/>
      <c r="M59" s="203"/>
      <c r="N59" s="203"/>
      <c r="O59" s="203"/>
      <c r="P59" s="203"/>
      <c r="Q59" s="203"/>
    </row>
    <row r="60" spans="1:237" s="12" customFormat="1" x14ac:dyDescent="0.2">
      <c r="A60" s="105" t="s">
        <v>104</v>
      </c>
      <c r="B60" s="106" t="s">
        <v>1330</v>
      </c>
      <c r="C60" s="111" t="s">
        <v>1370</v>
      </c>
      <c r="D60" s="111"/>
      <c r="E60" s="106" t="s">
        <v>106</v>
      </c>
      <c r="F60" s="218">
        <v>204.5</v>
      </c>
      <c r="G60" s="37"/>
      <c r="H60" s="37"/>
      <c r="I60" s="38">
        <f t="shared" si="7"/>
        <v>0</v>
      </c>
      <c r="J60" s="37"/>
      <c r="K60" s="37"/>
      <c r="L60" s="38">
        <f t="shared" si="8"/>
        <v>0</v>
      </c>
      <c r="M60" s="38">
        <f t="shared" si="9"/>
        <v>0</v>
      </c>
      <c r="N60" s="38">
        <f t="shared" si="10"/>
        <v>0</v>
      </c>
      <c r="O60" s="38">
        <f t="shared" si="11"/>
        <v>0</v>
      </c>
      <c r="P60" s="38">
        <f t="shared" si="12"/>
        <v>0</v>
      </c>
      <c r="Q60" s="38">
        <f t="shared" si="13"/>
        <v>0</v>
      </c>
    </row>
    <row r="61" spans="1:237" s="12" customFormat="1" ht="25.5" x14ac:dyDescent="0.2">
      <c r="A61" s="105" t="s">
        <v>105</v>
      </c>
      <c r="B61" s="106"/>
      <c r="C61" s="111" t="s">
        <v>1332</v>
      </c>
      <c r="D61" s="111"/>
      <c r="E61" s="106" t="s">
        <v>106</v>
      </c>
      <c r="F61" s="218">
        <v>58.8</v>
      </c>
      <c r="G61" s="37"/>
      <c r="H61" s="37"/>
      <c r="I61" s="38">
        <f t="shared" si="7"/>
        <v>0</v>
      </c>
      <c r="J61" s="37"/>
      <c r="K61" s="37"/>
      <c r="L61" s="38">
        <f t="shared" si="8"/>
        <v>0</v>
      </c>
      <c r="M61" s="38">
        <f t="shared" si="9"/>
        <v>0</v>
      </c>
      <c r="N61" s="38">
        <f t="shared" si="10"/>
        <v>0</v>
      </c>
      <c r="O61" s="38">
        <f t="shared" si="11"/>
        <v>0</v>
      </c>
      <c r="P61" s="38">
        <f t="shared" si="12"/>
        <v>0</v>
      </c>
      <c r="Q61" s="38">
        <f t="shared" si="13"/>
        <v>0</v>
      </c>
    </row>
    <row r="62" spans="1:237" s="12" customFormat="1" x14ac:dyDescent="0.2">
      <c r="A62" s="105" t="s">
        <v>1371</v>
      </c>
      <c r="B62" s="106"/>
      <c r="C62" s="111" t="s">
        <v>1372</v>
      </c>
      <c r="D62" s="111"/>
      <c r="E62" s="106" t="s">
        <v>106</v>
      </c>
      <c r="F62" s="218">
        <v>153.4</v>
      </c>
      <c r="G62" s="37"/>
      <c r="H62" s="37"/>
      <c r="I62" s="38">
        <f t="shared" si="7"/>
        <v>0</v>
      </c>
      <c r="J62" s="37"/>
      <c r="K62" s="37"/>
      <c r="L62" s="38">
        <f t="shared" si="8"/>
        <v>0</v>
      </c>
      <c r="M62" s="38">
        <f t="shared" si="9"/>
        <v>0</v>
      </c>
      <c r="N62" s="38">
        <f t="shared" si="10"/>
        <v>0</v>
      </c>
      <c r="O62" s="38">
        <f t="shared" si="11"/>
        <v>0</v>
      </c>
      <c r="P62" s="38">
        <f t="shared" si="12"/>
        <v>0</v>
      </c>
      <c r="Q62" s="38">
        <f t="shared" si="13"/>
        <v>0</v>
      </c>
    </row>
    <row r="63" spans="1:237" s="12" customFormat="1" x14ac:dyDescent="0.2">
      <c r="A63" s="105" t="s">
        <v>1373</v>
      </c>
      <c r="B63" s="106"/>
      <c r="C63" s="111" t="s">
        <v>1372</v>
      </c>
      <c r="D63" s="111"/>
      <c r="E63" s="106" t="s">
        <v>106</v>
      </c>
      <c r="F63" s="218">
        <v>153.4</v>
      </c>
      <c r="G63" s="37"/>
      <c r="H63" s="37"/>
      <c r="I63" s="38">
        <f t="shared" si="7"/>
        <v>0</v>
      </c>
      <c r="J63" s="37"/>
      <c r="K63" s="37"/>
      <c r="L63" s="38">
        <f t="shared" si="8"/>
        <v>0</v>
      </c>
      <c r="M63" s="38">
        <f t="shared" si="9"/>
        <v>0</v>
      </c>
      <c r="N63" s="38">
        <f t="shared" si="10"/>
        <v>0</v>
      </c>
      <c r="O63" s="38">
        <f t="shared" si="11"/>
        <v>0</v>
      </c>
      <c r="P63" s="38">
        <f t="shared" si="12"/>
        <v>0</v>
      </c>
      <c r="Q63" s="38">
        <f t="shared" si="13"/>
        <v>0</v>
      </c>
    </row>
    <row r="64" spans="1:237" s="12" customFormat="1" x14ac:dyDescent="0.2">
      <c r="A64" s="105" t="s">
        <v>1374</v>
      </c>
      <c r="B64" s="106"/>
      <c r="C64" s="111" t="s">
        <v>1375</v>
      </c>
      <c r="D64" s="111"/>
      <c r="E64" s="106" t="s">
        <v>106</v>
      </c>
      <c r="F64" s="218">
        <v>7.2</v>
      </c>
      <c r="G64" s="37"/>
      <c r="H64" s="37"/>
      <c r="I64" s="38">
        <f t="shared" si="7"/>
        <v>0</v>
      </c>
      <c r="J64" s="37"/>
      <c r="K64" s="37"/>
      <c r="L64" s="38">
        <f t="shared" si="8"/>
        <v>0</v>
      </c>
      <c r="M64" s="38">
        <f t="shared" si="9"/>
        <v>0</v>
      </c>
      <c r="N64" s="38">
        <f t="shared" si="10"/>
        <v>0</v>
      </c>
      <c r="O64" s="38">
        <f t="shared" si="11"/>
        <v>0</v>
      </c>
      <c r="P64" s="38">
        <f t="shared" si="12"/>
        <v>0</v>
      </c>
      <c r="Q64" s="38">
        <f t="shared" si="13"/>
        <v>0</v>
      </c>
    </row>
    <row r="65" spans="1:237" s="12" customFormat="1" x14ac:dyDescent="0.2">
      <c r="A65" s="105" t="s">
        <v>1376</v>
      </c>
      <c r="B65" s="106"/>
      <c r="C65" s="111" t="s">
        <v>1377</v>
      </c>
      <c r="D65" s="111"/>
      <c r="E65" s="106" t="s">
        <v>106</v>
      </c>
      <c r="F65" s="218">
        <v>12.9</v>
      </c>
      <c r="G65" s="37"/>
      <c r="H65" s="37"/>
      <c r="I65" s="38">
        <f t="shared" si="7"/>
        <v>0</v>
      </c>
      <c r="J65" s="37"/>
      <c r="K65" s="37"/>
      <c r="L65" s="38">
        <f t="shared" si="8"/>
        <v>0</v>
      </c>
      <c r="M65" s="38">
        <f t="shared" si="9"/>
        <v>0</v>
      </c>
      <c r="N65" s="38">
        <f t="shared" si="10"/>
        <v>0</v>
      </c>
      <c r="O65" s="38">
        <f t="shared" si="11"/>
        <v>0</v>
      </c>
      <c r="P65" s="38">
        <f t="shared" si="12"/>
        <v>0</v>
      </c>
      <c r="Q65" s="38">
        <f t="shared" si="13"/>
        <v>0</v>
      </c>
    </row>
    <row r="66" spans="1:237" s="12" customFormat="1" x14ac:dyDescent="0.2">
      <c r="A66" s="105" t="s">
        <v>1378</v>
      </c>
      <c r="B66" s="106"/>
      <c r="C66" s="111" t="s">
        <v>1375</v>
      </c>
      <c r="D66" s="111"/>
      <c r="E66" s="106" t="s">
        <v>106</v>
      </c>
      <c r="F66" s="218">
        <v>3.6</v>
      </c>
      <c r="G66" s="37"/>
      <c r="H66" s="37"/>
      <c r="I66" s="38">
        <f t="shared" si="7"/>
        <v>0</v>
      </c>
      <c r="J66" s="37"/>
      <c r="K66" s="37"/>
      <c r="L66" s="38">
        <f t="shared" si="8"/>
        <v>0</v>
      </c>
      <c r="M66" s="38">
        <f t="shared" si="9"/>
        <v>0</v>
      </c>
      <c r="N66" s="38">
        <f t="shared" si="10"/>
        <v>0</v>
      </c>
      <c r="O66" s="38">
        <f t="shared" si="11"/>
        <v>0</v>
      </c>
      <c r="P66" s="38">
        <f t="shared" si="12"/>
        <v>0</v>
      </c>
      <c r="Q66" s="38">
        <f t="shared" si="13"/>
        <v>0</v>
      </c>
    </row>
    <row r="67" spans="1:237" s="12" customFormat="1" x14ac:dyDescent="0.2">
      <c r="A67" s="105" t="s">
        <v>1379</v>
      </c>
      <c r="B67" s="106"/>
      <c r="C67" s="111" t="s">
        <v>1380</v>
      </c>
      <c r="D67" s="111"/>
      <c r="E67" s="106" t="s">
        <v>106</v>
      </c>
      <c r="F67" s="218">
        <v>23.4</v>
      </c>
      <c r="G67" s="37"/>
      <c r="H67" s="37"/>
      <c r="I67" s="38">
        <f t="shared" si="7"/>
        <v>0</v>
      </c>
      <c r="J67" s="37"/>
      <c r="K67" s="37"/>
      <c r="L67" s="38">
        <f t="shared" si="8"/>
        <v>0</v>
      </c>
      <c r="M67" s="38">
        <f t="shared" si="9"/>
        <v>0</v>
      </c>
      <c r="N67" s="38">
        <f t="shared" si="10"/>
        <v>0</v>
      </c>
      <c r="O67" s="38">
        <f t="shared" si="11"/>
        <v>0</v>
      </c>
      <c r="P67" s="38">
        <f t="shared" si="12"/>
        <v>0</v>
      </c>
      <c r="Q67" s="38">
        <f t="shared" si="13"/>
        <v>0</v>
      </c>
    </row>
    <row r="68" spans="1:237" s="12" customFormat="1" x14ac:dyDescent="0.2">
      <c r="A68" s="105" t="s">
        <v>1381</v>
      </c>
      <c r="B68" s="234" t="s">
        <v>1334</v>
      </c>
      <c r="C68" s="111" t="s">
        <v>1335</v>
      </c>
      <c r="D68" s="111"/>
      <c r="E68" s="106" t="s">
        <v>74</v>
      </c>
      <c r="F68" s="218">
        <v>1.95</v>
      </c>
      <c r="G68" s="37"/>
      <c r="H68" s="37"/>
      <c r="I68" s="38">
        <f t="shared" si="7"/>
        <v>0</v>
      </c>
      <c r="J68" s="37"/>
      <c r="K68" s="37"/>
      <c r="L68" s="38">
        <f t="shared" si="8"/>
        <v>0</v>
      </c>
      <c r="M68" s="38">
        <f t="shared" si="9"/>
        <v>0</v>
      </c>
      <c r="N68" s="38">
        <f t="shared" si="10"/>
        <v>0</v>
      </c>
      <c r="O68" s="38">
        <f t="shared" si="11"/>
        <v>0</v>
      </c>
      <c r="P68" s="38">
        <f t="shared" si="12"/>
        <v>0</v>
      </c>
      <c r="Q68" s="38">
        <f t="shared" si="13"/>
        <v>0</v>
      </c>
    </row>
    <row r="69" spans="1:237" s="12" customFormat="1" x14ac:dyDescent="0.2">
      <c r="A69" s="105" t="s">
        <v>1382</v>
      </c>
      <c r="B69" s="234" t="s">
        <v>1334</v>
      </c>
      <c r="C69" s="111" t="s">
        <v>1336</v>
      </c>
      <c r="D69" s="111"/>
      <c r="E69" s="106" t="s">
        <v>74</v>
      </c>
      <c r="F69" s="218">
        <v>0.56000000000000005</v>
      </c>
      <c r="G69" s="37"/>
      <c r="H69" s="37"/>
      <c r="I69" s="38">
        <f t="shared" si="7"/>
        <v>0</v>
      </c>
      <c r="J69" s="37"/>
      <c r="K69" s="37"/>
      <c r="L69" s="38">
        <f t="shared" si="8"/>
        <v>0</v>
      </c>
      <c r="M69" s="38">
        <f t="shared" si="9"/>
        <v>0</v>
      </c>
      <c r="N69" s="38">
        <f t="shared" si="10"/>
        <v>0</v>
      </c>
      <c r="O69" s="38">
        <f t="shared" si="11"/>
        <v>0</v>
      </c>
      <c r="P69" s="38">
        <f t="shared" si="12"/>
        <v>0</v>
      </c>
      <c r="Q69" s="38">
        <f t="shared" si="13"/>
        <v>0</v>
      </c>
    </row>
    <row r="70" spans="1:237" s="12" customFormat="1" x14ac:dyDescent="0.2">
      <c r="A70" s="105" t="s">
        <v>1383</v>
      </c>
      <c r="B70" s="106"/>
      <c r="C70" s="111" t="s">
        <v>1338</v>
      </c>
      <c r="D70" s="111"/>
      <c r="E70" s="106" t="s">
        <v>74</v>
      </c>
      <c r="F70" s="218">
        <v>1.35</v>
      </c>
      <c r="G70" s="37"/>
      <c r="H70" s="37"/>
      <c r="I70" s="38">
        <f t="shared" si="7"/>
        <v>0</v>
      </c>
      <c r="J70" s="37"/>
      <c r="K70" s="37"/>
      <c r="L70" s="38">
        <f t="shared" si="8"/>
        <v>0</v>
      </c>
      <c r="M70" s="38">
        <f t="shared" si="9"/>
        <v>0</v>
      </c>
      <c r="N70" s="38">
        <f t="shared" si="10"/>
        <v>0</v>
      </c>
      <c r="O70" s="38">
        <f t="shared" si="11"/>
        <v>0</v>
      </c>
      <c r="P70" s="38">
        <f t="shared" si="12"/>
        <v>0</v>
      </c>
      <c r="Q70" s="38">
        <f t="shared" si="13"/>
        <v>0</v>
      </c>
    </row>
    <row r="71" spans="1:237" s="12" customFormat="1" x14ac:dyDescent="0.2">
      <c r="A71" s="105" t="s">
        <v>1360</v>
      </c>
      <c r="B71" s="106"/>
      <c r="C71" s="111" t="s">
        <v>1340</v>
      </c>
      <c r="D71" s="111"/>
      <c r="E71" s="106" t="s">
        <v>74</v>
      </c>
      <c r="F71" s="218">
        <v>1.62</v>
      </c>
      <c r="G71" s="37"/>
      <c r="H71" s="37"/>
      <c r="I71" s="38">
        <f t="shared" si="7"/>
        <v>0</v>
      </c>
      <c r="J71" s="37"/>
      <c r="K71" s="37"/>
      <c r="L71" s="38">
        <f t="shared" si="8"/>
        <v>0</v>
      </c>
      <c r="M71" s="38">
        <f t="shared" si="9"/>
        <v>0</v>
      </c>
      <c r="N71" s="38">
        <f t="shared" si="10"/>
        <v>0</v>
      </c>
      <c r="O71" s="38">
        <f t="shared" si="11"/>
        <v>0</v>
      </c>
      <c r="P71" s="38">
        <f t="shared" si="12"/>
        <v>0</v>
      </c>
      <c r="Q71" s="38">
        <f t="shared" si="13"/>
        <v>0</v>
      </c>
    </row>
    <row r="72" spans="1:237" s="12" customFormat="1" x14ac:dyDescent="0.2">
      <c r="A72" s="105" t="s">
        <v>1384</v>
      </c>
      <c r="B72" s="106"/>
      <c r="C72" s="111" t="s">
        <v>1342</v>
      </c>
      <c r="D72" s="111"/>
      <c r="E72" s="106" t="s">
        <v>74</v>
      </c>
      <c r="F72" s="218">
        <v>1.35</v>
      </c>
      <c r="G72" s="37"/>
      <c r="H72" s="37"/>
      <c r="I72" s="38">
        <f t="shared" si="7"/>
        <v>0</v>
      </c>
      <c r="J72" s="37"/>
      <c r="K72" s="37"/>
      <c r="L72" s="38">
        <f t="shared" si="8"/>
        <v>0</v>
      </c>
      <c r="M72" s="38">
        <f t="shared" si="9"/>
        <v>0</v>
      </c>
      <c r="N72" s="38">
        <f t="shared" si="10"/>
        <v>0</v>
      </c>
      <c r="O72" s="38">
        <f t="shared" si="11"/>
        <v>0</v>
      </c>
      <c r="P72" s="38">
        <f t="shared" si="12"/>
        <v>0</v>
      </c>
      <c r="Q72" s="38">
        <f t="shared" si="13"/>
        <v>0</v>
      </c>
    </row>
    <row r="73" spans="1:237" s="12" customFormat="1" x14ac:dyDescent="0.2">
      <c r="A73" s="105" t="s">
        <v>1362</v>
      </c>
      <c r="B73" s="106"/>
      <c r="C73" s="111" t="s">
        <v>1328</v>
      </c>
      <c r="D73" s="111"/>
      <c r="E73" s="106" t="s">
        <v>74</v>
      </c>
      <c r="F73" s="218">
        <v>1.65</v>
      </c>
      <c r="G73" s="37"/>
      <c r="H73" s="37"/>
      <c r="I73" s="38">
        <f t="shared" si="7"/>
        <v>0</v>
      </c>
      <c r="J73" s="37"/>
      <c r="K73" s="37"/>
      <c r="L73" s="38">
        <f t="shared" si="8"/>
        <v>0</v>
      </c>
      <c r="M73" s="38">
        <f t="shared" si="9"/>
        <v>0</v>
      </c>
      <c r="N73" s="38">
        <f t="shared" si="10"/>
        <v>0</v>
      </c>
      <c r="O73" s="38">
        <f t="shared" si="11"/>
        <v>0</v>
      </c>
      <c r="P73" s="38">
        <f t="shared" si="12"/>
        <v>0</v>
      </c>
      <c r="Q73" s="38">
        <f t="shared" si="13"/>
        <v>0</v>
      </c>
    </row>
    <row r="74" spans="1:237" s="12" customFormat="1" x14ac:dyDescent="0.2">
      <c r="A74" s="105" t="s">
        <v>1385</v>
      </c>
      <c r="B74" s="106"/>
      <c r="C74" s="111" t="s">
        <v>1386</v>
      </c>
      <c r="D74" s="111"/>
      <c r="E74" s="106" t="s">
        <v>74</v>
      </c>
      <c r="F74" s="218">
        <v>0.32</v>
      </c>
      <c r="G74" s="37"/>
      <c r="H74" s="37"/>
      <c r="I74" s="38">
        <f t="shared" si="7"/>
        <v>0</v>
      </c>
      <c r="J74" s="37"/>
      <c r="K74" s="37"/>
      <c r="L74" s="38">
        <f t="shared" si="8"/>
        <v>0</v>
      </c>
      <c r="M74" s="38">
        <f t="shared" si="9"/>
        <v>0</v>
      </c>
      <c r="N74" s="38">
        <f t="shared" si="10"/>
        <v>0</v>
      </c>
      <c r="O74" s="38">
        <f t="shared" si="11"/>
        <v>0</v>
      </c>
      <c r="P74" s="38">
        <f t="shared" si="12"/>
        <v>0</v>
      </c>
      <c r="Q74" s="38">
        <f t="shared" si="13"/>
        <v>0</v>
      </c>
    </row>
    <row r="75" spans="1:237" s="12" customFormat="1" x14ac:dyDescent="0.2">
      <c r="A75" s="105" t="s">
        <v>1362</v>
      </c>
      <c r="B75" s="106"/>
      <c r="C75" s="111" t="s">
        <v>1328</v>
      </c>
      <c r="D75" s="111"/>
      <c r="E75" s="106" t="s">
        <v>74</v>
      </c>
      <c r="F75" s="218">
        <v>0.39</v>
      </c>
      <c r="G75" s="37"/>
      <c r="H75" s="37"/>
      <c r="I75" s="38">
        <f t="shared" si="7"/>
        <v>0</v>
      </c>
      <c r="J75" s="37"/>
      <c r="K75" s="37"/>
      <c r="L75" s="38">
        <f t="shared" si="8"/>
        <v>0</v>
      </c>
      <c r="M75" s="38">
        <f t="shared" si="9"/>
        <v>0</v>
      </c>
      <c r="N75" s="38">
        <f t="shared" si="10"/>
        <v>0</v>
      </c>
      <c r="O75" s="38">
        <f t="shared" si="11"/>
        <v>0</v>
      </c>
      <c r="P75" s="38">
        <f t="shared" si="12"/>
        <v>0</v>
      </c>
      <c r="Q75" s="38">
        <f t="shared" si="13"/>
        <v>0</v>
      </c>
    </row>
    <row r="76" spans="1:237" s="12" customFormat="1" x14ac:dyDescent="0.2">
      <c r="A76" s="105" t="s">
        <v>1387</v>
      </c>
      <c r="B76" s="106"/>
      <c r="C76" s="111" t="s">
        <v>1348</v>
      </c>
      <c r="D76" s="111"/>
      <c r="E76" s="106" t="s">
        <v>74</v>
      </c>
      <c r="F76" s="218">
        <v>0.13</v>
      </c>
      <c r="G76" s="37"/>
      <c r="H76" s="37"/>
      <c r="I76" s="38">
        <f t="shared" si="7"/>
        <v>0</v>
      </c>
      <c r="J76" s="37"/>
      <c r="K76" s="37"/>
      <c r="L76" s="38">
        <f t="shared" si="8"/>
        <v>0</v>
      </c>
      <c r="M76" s="38">
        <f t="shared" si="9"/>
        <v>0</v>
      </c>
      <c r="N76" s="38">
        <f t="shared" si="10"/>
        <v>0</v>
      </c>
      <c r="O76" s="38">
        <f t="shared" si="11"/>
        <v>0</v>
      </c>
      <c r="P76" s="38">
        <f t="shared" si="12"/>
        <v>0</v>
      </c>
      <c r="Q76" s="38">
        <f t="shared" si="13"/>
        <v>0</v>
      </c>
    </row>
    <row r="77" spans="1:237" s="12" customFormat="1" x14ac:dyDescent="0.2">
      <c r="A77" s="105" t="s">
        <v>1388</v>
      </c>
      <c r="B77" s="106"/>
      <c r="C77" s="111" t="s">
        <v>1350</v>
      </c>
      <c r="D77" s="111"/>
      <c r="E77" s="106" t="s">
        <v>74</v>
      </c>
      <c r="F77" s="218">
        <v>0.1</v>
      </c>
      <c r="G77" s="37"/>
      <c r="H77" s="37"/>
      <c r="I77" s="38">
        <f t="shared" si="7"/>
        <v>0</v>
      </c>
      <c r="J77" s="37"/>
      <c r="K77" s="37"/>
      <c r="L77" s="38">
        <f t="shared" si="8"/>
        <v>0</v>
      </c>
      <c r="M77" s="38">
        <f t="shared" si="9"/>
        <v>0</v>
      </c>
      <c r="N77" s="38">
        <f t="shared" si="10"/>
        <v>0</v>
      </c>
      <c r="O77" s="38">
        <f t="shared" si="11"/>
        <v>0</v>
      </c>
      <c r="P77" s="38">
        <f t="shared" si="12"/>
        <v>0</v>
      </c>
      <c r="Q77" s="38">
        <f t="shared" si="13"/>
        <v>0</v>
      </c>
    </row>
    <row r="78" spans="1:237" s="12" customFormat="1" x14ac:dyDescent="0.2">
      <c r="A78" s="105" t="s">
        <v>1362</v>
      </c>
      <c r="B78" s="106"/>
      <c r="C78" s="111" t="s">
        <v>1328</v>
      </c>
      <c r="D78" s="111"/>
      <c r="E78" s="106" t="s">
        <v>74</v>
      </c>
      <c r="F78" s="218">
        <v>0.12</v>
      </c>
      <c r="G78" s="37"/>
      <c r="H78" s="37"/>
      <c r="I78" s="38">
        <f t="shared" si="7"/>
        <v>0</v>
      </c>
      <c r="J78" s="37"/>
      <c r="K78" s="37"/>
      <c r="L78" s="38">
        <f t="shared" si="8"/>
        <v>0</v>
      </c>
      <c r="M78" s="38">
        <f t="shared" si="9"/>
        <v>0</v>
      </c>
      <c r="N78" s="38">
        <f t="shared" si="10"/>
        <v>0</v>
      </c>
      <c r="O78" s="38">
        <f t="shared" si="11"/>
        <v>0</v>
      </c>
      <c r="P78" s="38">
        <f t="shared" si="12"/>
        <v>0</v>
      </c>
      <c r="Q78" s="38">
        <f t="shared" si="13"/>
        <v>0</v>
      </c>
    </row>
    <row r="79" spans="1:237" s="12" customFormat="1" ht="13.5" thickBot="1" x14ac:dyDescent="0.25">
      <c r="A79" s="108" t="s">
        <v>1389</v>
      </c>
      <c r="B79" s="109"/>
      <c r="C79" s="112" t="s">
        <v>1390</v>
      </c>
      <c r="D79" s="112"/>
      <c r="E79" s="109" t="s">
        <v>68</v>
      </c>
      <c r="F79" s="219">
        <v>4.4000000000000004</v>
      </c>
      <c r="G79" s="77"/>
      <c r="H79" s="77"/>
      <c r="I79" s="78">
        <f t="shared" si="7"/>
        <v>0</v>
      </c>
      <c r="J79" s="77"/>
      <c r="K79" s="77"/>
      <c r="L79" s="78">
        <f t="shared" si="8"/>
        <v>0</v>
      </c>
      <c r="M79" s="78">
        <f t="shared" si="9"/>
        <v>0</v>
      </c>
      <c r="N79" s="78">
        <f t="shared" si="10"/>
        <v>0</v>
      </c>
      <c r="O79" s="78">
        <f t="shared" si="11"/>
        <v>0</v>
      </c>
      <c r="P79" s="78">
        <f t="shared" si="12"/>
        <v>0</v>
      </c>
      <c r="Q79" s="78">
        <f t="shared" si="13"/>
        <v>0</v>
      </c>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row>
    <row r="80" spans="1:237" x14ac:dyDescent="0.2">
      <c r="A80" s="324" t="s">
        <v>13</v>
      </c>
      <c r="B80" s="325"/>
      <c r="C80" s="325"/>
      <c r="D80" s="325"/>
      <c r="E80" s="325"/>
      <c r="F80" s="325"/>
      <c r="G80" s="325"/>
      <c r="H80" s="325"/>
      <c r="I80" s="325"/>
      <c r="J80" s="325"/>
      <c r="K80" s="325"/>
      <c r="L80" s="325"/>
      <c r="M80" s="39">
        <f>SUM(M17:M79)</f>
        <v>0</v>
      </c>
      <c r="N80" s="39">
        <f>SUM(N17:N79)</f>
        <v>0</v>
      </c>
      <c r="O80" s="39">
        <f>SUM(O17:O79)</f>
        <v>0</v>
      </c>
      <c r="P80" s="39">
        <f>SUM(P17:P79)</f>
        <v>0</v>
      </c>
      <c r="Q80" s="39">
        <f>SUM(Q17:Q79)</f>
        <v>0</v>
      </c>
      <c r="R80" s="16"/>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row>
    <row r="81" spans="1:237" ht="26.25" customHeight="1" thickBot="1" x14ac:dyDescent="0.25">
      <c r="A81" s="332" t="s">
        <v>37</v>
      </c>
      <c r="B81" s="333"/>
      <c r="C81" s="333"/>
      <c r="D81" s="333"/>
      <c r="E81" s="333"/>
      <c r="F81" s="333"/>
      <c r="G81" s="333"/>
      <c r="H81" s="333"/>
      <c r="I81" s="333"/>
      <c r="J81" s="333"/>
      <c r="K81" s="334"/>
      <c r="L81" s="40"/>
      <c r="M81" s="41"/>
      <c r="N81" s="41"/>
      <c r="O81" s="41">
        <f>ROUND(O80*L81,2)</f>
        <v>0</v>
      </c>
      <c r="P81" s="41"/>
      <c r="Q81" s="41">
        <f>O81</f>
        <v>0</v>
      </c>
      <c r="R81" s="42"/>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c r="EO81" s="43"/>
      <c r="EP81" s="43"/>
      <c r="EQ81" s="43"/>
      <c r="ER81" s="43"/>
      <c r="ES81" s="43"/>
      <c r="ET81" s="43"/>
      <c r="EU81" s="43"/>
      <c r="EV81" s="43"/>
      <c r="EW81" s="43"/>
      <c r="EX81" s="43"/>
      <c r="EY81" s="43"/>
      <c r="EZ81" s="43"/>
      <c r="FA81" s="43"/>
      <c r="FB81" s="43"/>
      <c r="FC81" s="43"/>
      <c r="FD81" s="43"/>
      <c r="FE81" s="43"/>
      <c r="FF81" s="43"/>
      <c r="FG81" s="43"/>
      <c r="FH81" s="43"/>
      <c r="FI81" s="43"/>
      <c r="FJ81" s="43"/>
      <c r="FK81" s="43"/>
      <c r="FL81" s="43"/>
      <c r="FM81" s="43"/>
      <c r="FN81" s="43"/>
      <c r="FO81" s="43"/>
      <c r="FP81" s="43"/>
      <c r="FQ81" s="43"/>
      <c r="FR81" s="43"/>
      <c r="FS81" s="43"/>
      <c r="FT81" s="43"/>
      <c r="FU81" s="43"/>
      <c r="FV81" s="43"/>
      <c r="FW81" s="43"/>
      <c r="FX81" s="43"/>
      <c r="FY81" s="43"/>
      <c r="FZ81" s="43"/>
      <c r="GA81" s="43"/>
      <c r="GB81" s="43"/>
      <c r="GC81" s="43"/>
      <c r="GD81" s="43"/>
      <c r="GE81" s="43"/>
      <c r="GF81" s="43"/>
      <c r="GG81" s="43"/>
      <c r="GH81" s="43"/>
      <c r="GI81" s="43"/>
      <c r="GJ81" s="43"/>
      <c r="GK81" s="43"/>
      <c r="GL81" s="43"/>
      <c r="GM81" s="43"/>
      <c r="GN81" s="43"/>
      <c r="GO81" s="43"/>
      <c r="GP81" s="43"/>
      <c r="GQ81" s="43"/>
      <c r="GR81" s="43"/>
      <c r="GS81" s="43"/>
      <c r="GT81" s="43"/>
      <c r="GU81" s="43"/>
      <c r="GV81" s="43"/>
      <c r="GW81" s="43"/>
      <c r="GX81" s="43"/>
      <c r="GY81" s="43"/>
      <c r="GZ81" s="43"/>
      <c r="HA81" s="43"/>
      <c r="HB81" s="43"/>
      <c r="HC81" s="43"/>
      <c r="HD81" s="43"/>
      <c r="HE81" s="43"/>
      <c r="HF81" s="43"/>
      <c r="HG81" s="43"/>
      <c r="HH81" s="43"/>
      <c r="HI81" s="43"/>
      <c r="HJ81" s="43"/>
      <c r="HK81" s="43"/>
      <c r="HL81" s="43"/>
      <c r="HM81" s="43"/>
      <c r="HN81" s="43"/>
      <c r="HO81" s="43"/>
      <c r="HP81" s="43"/>
      <c r="HQ81" s="43"/>
      <c r="HR81" s="43"/>
      <c r="HS81" s="43"/>
      <c r="HT81" s="43"/>
      <c r="HU81" s="43"/>
      <c r="HV81" s="43"/>
      <c r="HW81" s="43"/>
      <c r="HX81" s="43"/>
      <c r="HY81" s="43"/>
      <c r="HZ81" s="43"/>
      <c r="IA81" s="43"/>
      <c r="IB81" s="43"/>
      <c r="IC81" s="43"/>
    </row>
    <row r="82" spans="1:237" ht="16.5" thickBot="1" x14ac:dyDescent="0.25">
      <c r="A82" s="326" t="s">
        <v>35</v>
      </c>
      <c r="B82" s="327"/>
      <c r="C82" s="327"/>
      <c r="D82" s="327"/>
      <c r="E82" s="327"/>
      <c r="F82" s="327"/>
      <c r="G82" s="327"/>
      <c r="H82" s="327"/>
      <c r="I82" s="327"/>
      <c r="J82" s="327"/>
      <c r="K82" s="327"/>
      <c r="L82" s="327"/>
      <c r="M82" s="115">
        <f>M80</f>
        <v>0</v>
      </c>
      <c r="N82" s="115">
        <f>N80</f>
        <v>0</v>
      </c>
      <c r="O82" s="115">
        <f>O80+O81</f>
        <v>0</v>
      </c>
      <c r="P82" s="115">
        <f>P80</f>
        <v>0</v>
      </c>
      <c r="Q82" s="116">
        <f>Q80+Q81</f>
        <v>0</v>
      </c>
      <c r="R82" s="16"/>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row>
    <row r="83" spans="1:237" ht="15" customHeight="1" x14ac:dyDescent="0.2">
      <c r="A83" s="113"/>
      <c r="B83" s="113"/>
      <c r="C83" s="113"/>
      <c r="D83" s="113"/>
      <c r="E83" s="113"/>
      <c r="F83" s="113"/>
      <c r="G83" s="113"/>
      <c r="H83" s="113"/>
      <c r="I83" s="113"/>
      <c r="J83" s="113"/>
      <c r="K83" s="113"/>
      <c r="L83" s="113"/>
      <c r="M83" s="114"/>
      <c r="N83" s="114"/>
      <c r="O83" s="114"/>
      <c r="P83" s="114"/>
      <c r="Q83" s="114"/>
      <c r="R83" s="16"/>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row>
    <row r="84" spans="1:237" ht="12.75" customHeight="1" x14ac:dyDescent="0.2">
      <c r="A84" s="113"/>
      <c r="B84" s="113"/>
      <c r="C84" s="113"/>
      <c r="D84" s="113"/>
      <c r="E84" s="113"/>
      <c r="F84" s="113"/>
      <c r="G84" s="113"/>
      <c r="H84" s="113"/>
      <c r="I84" s="113"/>
      <c r="J84" s="113"/>
      <c r="K84" s="113"/>
      <c r="L84" s="113"/>
      <c r="M84" s="113"/>
      <c r="N84" s="113"/>
      <c r="O84" s="113"/>
      <c r="P84" s="113"/>
      <c r="Q84" s="114"/>
      <c r="R84" s="16"/>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row>
    <row r="85" spans="1:237" x14ac:dyDescent="0.2">
      <c r="A85" s="117" t="s">
        <v>36</v>
      </c>
      <c r="B85" s="113"/>
      <c r="C85" s="113"/>
      <c r="D85" s="113"/>
      <c r="E85" s="113"/>
      <c r="F85" s="113"/>
      <c r="G85" s="113"/>
      <c r="H85" s="113"/>
      <c r="I85" s="113"/>
      <c r="J85" s="113"/>
      <c r="K85" s="113"/>
      <c r="L85" s="113"/>
      <c r="M85" s="114"/>
      <c r="N85" s="114"/>
      <c r="O85" s="114"/>
      <c r="P85" s="114"/>
      <c r="Q85" s="114"/>
      <c r="R85" s="16"/>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row>
    <row r="86" spans="1:237" x14ac:dyDescent="0.2">
      <c r="A86" s="44"/>
      <c r="B86" s="44"/>
      <c r="C86" s="45"/>
      <c r="D86" s="45"/>
      <c r="E86" s="46"/>
      <c r="F86" s="47"/>
      <c r="G86" s="48"/>
      <c r="H86" s="48"/>
      <c r="I86" s="48"/>
      <c r="J86" s="48"/>
      <c r="K86" s="48"/>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c r="GG86" s="44"/>
      <c r="GH86" s="44"/>
      <c r="GI86" s="44"/>
      <c r="GJ86" s="44"/>
      <c r="GK86" s="44"/>
      <c r="GL86" s="44"/>
      <c r="GM86" s="44"/>
      <c r="GN86" s="44"/>
      <c r="GO86" s="44"/>
      <c r="GP86" s="44"/>
      <c r="GQ86" s="44"/>
      <c r="GR86" s="44"/>
      <c r="GS86" s="44"/>
      <c r="GT86" s="44"/>
      <c r="GU86" s="44"/>
      <c r="GV86" s="44"/>
      <c r="GW86" s="44"/>
      <c r="GX86" s="44"/>
      <c r="GY86" s="44"/>
      <c r="GZ86" s="44"/>
      <c r="HA86" s="44"/>
      <c r="HB86" s="44"/>
      <c r="HC86" s="44"/>
      <c r="HD86" s="44"/>
      <c r="HE86" s="44"/>
      <c r="HF86" s="44"/>
      <c r="HG86" s="44"/>
      <c r="HH86" s="44"/>
      <c r="HI86" s="44"/>
      <c r="HJ86" s="44"/>
      <c r="HK86" s="44"/>
      <c r="HL86" s="44"/>
      <c r="HM86" s="44"/>
      <c r="HN86" s="44"/>
      <c r="HO86" s="44"/>
      <c r="HP86" s="44"/>
      <c r="HQ86" s="44"/>
      <c r="HR86" s="44"/>
      <c r="HS86" s="44"/>
      <c r="HT86" s="44"/>
      <c r="HU86" s="44"/>
      <c r="HV86" s="44"/>
      <c r="HW86" s="44"/>
      <c r="HX86" s="44"/>
      <c r="HY86" s="44"/>
      <c r="HZ86" s="44"/>
      <c r="IA86" s="44"/>
      <c r="IB86" s="44"/>
      <c r="IC86" s="44"/>
    </row>
    <row r="87" spans="1:237" x14ac:dyDescent="0.2">
      <c r="A87" s="44"/>
      <c r="B87" s="44"/>
      <c r="C87" s="8"/>
      <c r="D87" s="49" t="s">
        <v>8</v>
      </c>
      <c r="E87" s="328">
        <f>Būv.KOPTĀME_!B30</f>
        <v>0</v>
      </c>
      <c r="F87" s="329"/>
      <c r="G87" s="329"/>
      <c r="H87" s="329"/>
      <c r="I87" s="329"/>
      <c r="J87" s="329"/>
      <c r="K87" s="329"/>
      <c r="L87" s="329"/>
      <c r="M87" s="329"/>
      <c r="N87" s="329"/>
      <c r="O87" s="329"/>
      <c r="P87" s="329"/>
      <c r="Q87" s="329"/>
      <c r="R87" s="48"/>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44"/>
      <c r="CL87" s="44"/>
      <c r="CM87" s="44"/>
      <c r="CN87" s="44"/>
      <c r="CO87" s="44"/>
      <c r="CP87" s="44"/>
      <c r="CQ87" s="44"/>
      <c r="CR87" s="44"/>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c r="GG87" s="44"/>
      <c r="GH87" s="44"/>
      <c r="GI87" s="44"/>
      <c r="GJ87" s="44"/>
      <c r="GK87" s="44"/>
      <c r="GL87" s="44"/>
      <c r="GM87" s="44"/>
      <c r="GN87" s="44"/>
      <c r="GO87" s="44"/>
      <c r="GP87" s="44"/>
      <c r="GQ87" s="44"/>
      <c r="GR87" s="44"/>
      <c r="GS87" s="44"/>
      <c r="GT87" s="44"/>
      <c r="GU87" s="44"/>
      <c r="GV87" s="44"/>
      <c r="GW87" s="44"/>
      <c r="GX87" s="44"/>
      <c r="GY87" s="44"/>
      <c r="GZ87" s="44"/>
      <c r="HA87" s="44"/>
      <c r="HB87" s="44"/>
      <c r="HC87" s="44"/>
      <c r="HD87" s="44"/>
      <c r="HE87" s="44"/>
      <c r="HF87" s="44"/>
      <c r="HG87" s="44"/>
      <c r="HH87" s="44"/>
      <c r="HI87" s="44"/>
      <c r="HJ87" s="44"/>
      <c r="HK87" s="44"/>
      <c r="HL87" s="44"/>
      <c r="HM87" s="44"/>
      <c r="HN87" s="44"/>
      <c r="HO87" s="44"/>
      <c r="HP87" s="44"/>
      <c r="HQ87" s="44"/>
      <c r="HR87" s="44"/>
      <c r="HS87" s="44"/>
      <c r="HT87" s="44"/>
      <c r="HU87" s="44"/>
      <c r="HV87" s="44"/>
      <c r="HW87" s="44"/>
      <c r="HX87" s="44"/>
      <c r="HY87" s="44"/>
      <c r="HZ87" s="44"/>
      <c r="IA87" s="44"/>
      <c r="IB87" s="44"/>
      <c r="IC87" s="44"/>
    </row>
    <row r="88" spans="1:237" x14ac:dyDescent="0.2">
      <c r="A88" s="50"/>
      <c r="B88" s="50"/>
      <c r="C88" s="8"/>
      <c r="D88" s="8"/>
      <c r="E88" s="321" t="s">
        <v>9</v>
      </c>
      <c r="F88" s="321"/>
      <c r="G88" s="321"/>
      <c r="H88" s="321"/>
      <c r="I88" s="321"/>
      <c r="J88" s="321"/>
      <c r="K88" s="321"/>
      <c r="L88" s="321"/>
      <c r="M88" s="321"/>
      <c r="N88" s="321"/>
      <c r="O88" s="321"/>
      <c r="P88" s="321"/>
      <c r="Q88" s="321"/>
      <c r="R88" s="16"/>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row>
    <row r="89" spans="1:237" x14ac:dyDescent="0.2">
      <c r="A89" s="51"/>
      <c r="B89" s="51"/>
      <c r="C89" s="8"/>
      <c r="D89" s="52" t="s">
        <v>14</v>
      </c>
      <c r="E89" s="330">
        <f>Kopsav.1!C44</f>
        <v>0</v>
      </c>
      <c r="F89" s="331"/>
      <c r="G89" s="331"/>
      <c r="H89" s="331"/>
      <c r="I89" s="331"/>
      <c r="J89" s="331"/>
      <c r="K89" s="331"/>
      <c r="L89" s="331"/>
      <c r="M89" s="331"/>
      <c r="N89" s="331"/>
      <c r="O89" s="331"/>
      <c r="P89" s="331"/>
      <c r="Q89" s="331"/>
      <c r="R89" s="16"/>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row>
    <row r="90" spans="1:237" x14ac:dyDescent="0.2">
      <c r="A90" s="51"/>
      <c r="B90" s="51"/>
      <c r="C90" s="53"/>
      <c r="D90" s="53"/>
      <c r="E90" s="321" t="s">
        <v>9</v>
      </c>
      <c r="F90" s="321"/>
      <c r="G90" s="321"/>
      <c r="H90" s="321"/>
      <c r="I90" s="321"/>
      <c r="J90" s="321"/>
      <c r="K90" s="321"/>
      <c r="L90" s="321"/>
      <c r="M90" s="321"/>
      <c r="N90" s="321"/>
      <c r="O90" s="321"/>
      <c r="P90" s="321"/>
      <c r="Q90" s="321"/>
      <c r="R90" s="16"/>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row>
    <row r="91" spans="1:237" x14ac:dyDescent="0.2">
      <c r="A91" s="51"/>
      <c r="B91" s="51"/>
      <c r="C91" s="8"/>
      <c r="D91" s="52" t="s">
        <v>15</v>
      </c>
      <c r="E91" s="322"/>
      <c r="F91" s="322"/>
      <c r="G91" s="322"/>
      <c r="H91" s="322"/>
      <c r="I91" s="54"/>
      <c r="J91" s="54"/>
      <c r="K91" s="54"/>
      <c r="L91" s="55"/>
      <c r="M91" s="55"/>
      <c r="N91" s="55"/>
      <c r="O91" s="55"/>
      <c r="P91" s="55"/>
      <c r="Q91" s="55"/>
      <c r="R91" s="16"/>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row>
    <row r="92" spans="1:237" x14ac:dyDescent="0.2">
      <c r="A92" s="51"/>
      <c r="B92" s="51"/>
      <c r="C92" s="323"/>
      <c r="D92" s="323"/>
      <c r="E92" s="323"/>
      <c r="F92" s="56"/>
      <c r="G92" s="57"/>
      <c r="H92" s="57"/>
      <c r="I92" s="57"/>
      <c r="J92" s="57"/>
      <c r="K92" s="57"/>
      <c r="L92" s="58"/>
      <c r="M92" s="58"/>
      <c r="N92" s="58"/>
      <c r="O92" s="58"/>
      <c r="P92" s="55"/>
      <c r="Q92" s="55"/>
      <c r="R92" s="16"/>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row>
    <row r="93" spans="1:237" x14ac:dyDescent="0.2">
      <c r="A93" s="59"/>
      <c r="B93" s="59"/>
      <c r="C93" s="60"/>
      <c r="D93" s="60"/>
      <c r="E93" s="61"/>
      <c r="F93" s="56"/>
      <c r="G93" s="62"/>
      <c r="H93" s="63"/>
      <c r="I93" s="63"/>
      <c r="J93" s="63"/>
      <c r="K93" s="63"/>
      <c r="L93" s="64"/>
      <c r="M93" s="64"/>
      <c r="N93" s="64"/>
      <c r="O93" s="64"/>
      <c r="P93" s="65"/>
      <c r="Q93" s="65"/>
      <c r="R93" s="18"/>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row>
    <row r="94" spans="1:237" x14ac:dyDescent="0.2">
      <c r="B94" s="118"/>
      <c r="C94" s="66"/>
      <c r="D94" s="66"/>
      <c r="E94" s="67"/>
      <c r="F94" s="68"/>
      <c r="G94" s="69"/>
      <c r="H94" s="69"/>
      <c r="I94" s="70"/>
      <c r="J94" s="69"/>
      <c r="K94" s="69"/>
      <c r="L94" s="7"/>
      <c r="M94" s="7"/>
      <c r="N94" s="7"/>
      <c r="O94" s="7"/>
      <c r="P94" s="7"/>
    </row>
    <row r="95" spans="1:237" ht="15" x14ac:dyDescent="0.2">
      <c r="B95" s="118"/>
      <c r="C95" s="122"/>
      <c r="D95" s="122"/>
      <c r="E95" s="122"/>
      <c r="F95" s="122"/>
      <c r="G95" s="122"/>
      <c r="H95" s="122"/>
      <c r="I95" s="122"/>
      <c r="J95" s="122"/>
      <c r="K95" s="122"/>
      <c r="L95" s="122"/>
      <c r="M95" s="122"/>
      <c r="N95" s="119"/>
      <c r="O95" s="120"/>
      <c r="P95" s="7"/>
    </row>
    <row r="96" spans="1:237" ht="15" x14ac:dyDescent="0.2">
      <c r="B96" s="118"/>
      <c r="C96" s="122"/>
      <c r="D96" s="122"/>
      <c r="E96" s="122"/>
      <c r="F96" s="122"/>
      <c r="G96" s="122"/>
      <c r="H96" s="122"/>
      <c r="I96" s="122"/>
      <c r="J96" s="122"/>
      <c r="K96" s="122"/>
      <c r="L96" s="122"/>
      <c r="M96" s="122"/>
      <c r="N96" s="119"/>
      <c r="O96" s="120"/>
      <c r="P96" s="7"/>
    </row>
    <row r="97" spans="2:16" ht="15" x14ac:dyDescent="0.2">
      <c r="B97" s="118"/>
      <c r="C97" s="122"/>
      <c r="D97" s="122"/>
      <c r="E97" s="122"/>
      <c r="F97" s="122"/>
      <c r="G97" s="122"/>
      <c r="H97" s="122"/>
      <c r="I97" s="122"/>
      <c r="J97" s="122"/>
      <c r="K97" s="122"/>
      <c r="L97" s="122"/>
      <c r="M97" s="122"/>
      <c r="N97" s="119"/>
      <c r="O97" s="120"/>
      <c r="P97" s="7"/>
    </row>
    <row r="98" spans="2:16" ht="14.25" x14ac:dyDescent="0.2">
      <c r="B98" s="118"/>
      <c r="C98" s="123"/>
      <c r="D98" s="123"/>
      <c r="E98" s="123"/>
      <c r="F98" s="123"/>
      <c r="G98" s="123"/>
      <c r="H98" s="123"/>
      <c r="I98" s="123"/>
      <c r="J98" s="123"/>
      <c r="K98" s="123"/>
      <c r="L98" s="123"/>
      <c r="M98" s="123"/>
      <c r="N98" s="123"/>
      <c r="O98" s="121"/>
      <c r="P98" s="7"/>
    </row>
    <row r="99" spans="2:16" x14ac:dyDescent="0.2">
      <c r="B99" s="118"/>
      <c r="C99" s="66"/>
      <c r="D99" s="66"/>
      <c r="E99" s="67"/>
      <c r="F99" s="68"/>
      <c r="G99" s="69"/>
      <c r="H99" s="69"/>
      <c r="I99" s="71"/>
      <c r="J99" s="69"/>
      <c r="K99" s="69"/>
      <c r="L99" s="7"/>
      <c r="M99" s="7"/>
      <c r="N99" s="7"/>
      <c r="O99" s="7"/>
      <c r="P99" s="7"/>
    </row>
    <row r="100" spans="2:16" x14ac:dyDescent="0.2">
      <c r="B100" s="118"/>
      <c r="C100" s="66"/>
      <c r="D100" s="66"/>
      <c r="E100" s="67"/>
      <c r="F100" s="68"/>
      <c r="G100" s="69"/>
      <c r="H100" s="69"/>
      <c r="I100" s="71"/>
      <c r="J100" s="72"/>
      <c r="K100" s="72"/>
      <c r="L100" s="9"/>
      <c r="M100" s="7"/>
      <c r="N100" s="7"/>
      <c r="O100" s="7"/>
      <c r="P100" s="7"/>
    </row>
    <row r="101" spans="2:16" x14ac:dyDescent="0.2">
      <c r="C101" s="66"/>
      <c r="D101" s="66"/>
      <c r="E101" s="67"/>
      <c r="F101" s="68"/>
      <c r="G101" s="69"/>
      <c r="H101" s="69"/>
      <c r="I101" s="69"/>
      <c r="J101" s="69"/>
      <c r="K101" s="69"/>
      <c r="L101" s="7"/>
    </row>
  </sheetData>
  <sheetProtection algorithmName="SHA-512" hashValue="L9wtstbAFdtuVB5FkwGKJzc7+z4GbSQ8JN9ihKcqkzLuocF+XRq6RWCVp0jZoHhag5n3oFm55q0Vzig/ekJfVQ==" saltValue="yd47WcpZk87H2i1jfysrxg==" spinCount="100000" sheet="1" formatCells="0" formatColumns="0" formatRows="0" selectLockedCells="1" sort="0" autoFilter="0" pivotTables="0"/>
  <autoFilter ref="A16:Q82"/>
  <mergeCells count="21">
    <mergeCell ref="E87:Q87"/>
    <mergeCell ref="A4:Q4"/>
    <mergeCell ref="A6:Q6"/>
    <mergeCell ref="O11:P11"/>
    <mergeCell ref="O12:P12"/>
    <mergeCell ref="A14:A15"/>
    <mergeCell ref="B14:B15"/>
    <mergeCell ref="C14:C15"/>
    <mergeCell ref="D14:D15"/>
    <mergeCell ref="E14:E15"/>
    <mergeCell ref="F14:F15"/>
    <mergeCell ref="G14:L14"/>
    <mergeCell ref="M14:Q14"/>
    <mergeCell ref="A80:L80"/>
    <mergeCell ref="A81:K81"/>
    <mergeCell ref="A82:L82"/>
    <mergeCell ref="E88:Q88"/>
    <mergeCell ref="E89:Q89"/>
    <mergeCell ref="E90:Q90"/>
    <mergeCell ref="E91:H91"/>
    <mergeCell ref="C92:E92"/>
  </mergeCells>
  <pageMargins left="0.70866141732283472" right="0.70866141732283472" top="0.74803149606299213" bottom="0.74803149606299213" header="0.31496062992125984" footer="0.31496062992125984"/>
  <pageSetup scale="70" fitToHeight="0" orientation="landscape" cellComments="asDisplayed" r:id="rId1"/>
  <headerFooter>
    <oddFooter>&amp;C&amp;"time,Italic"&amp;10&amp;P (&amp;N)&amp;R&amp;"time,Italic"&amp;10&amp;A</oddFooter>
  </headerFooter>
  <rowBreaks count="2" manualBreakCount="2">
    <brk id="39" max="16" man="1"/>
    <brk id="79" max="16"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95"/>
  <sheetViews>
    <sheetView view="pageBreakPreview" topLeftCell="A58" zoomScale="90" zoomScaleNormal="100" zoomScaleSheetLayoutView="90" workbookViewId="0">
      <selection activeCell="T25" sqref="T2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1392</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1391</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Kopsav.2!A6</f>
        <v>Objekta nosaukums: „Tramvaju līnijas pieguļošās teritorijas kompleksa rekonstrukcija Liepājā." 2.kārta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383</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Q76</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38.25" x14ac:dyDescent="0.2">
      <c r="A17" s="208"/>
      <c r="B17" s="202" t="s">
        <v>384</v>
      </c>
      <c r="C17" s="222" t="s">
        <v>1140</v>
      </c>
      <c r="D17" s="220"/>
      <c r="E17" s="202"/>
      <c r="F17" s="210"/>
      <c r="G17" s="203"/>
      <c r="H17" s="203"/>
      <c r="I17" s="203"/>
      <c r="J17" s="203"/>
      <c r="K17" s="203"/>
      <c r="L17" s="203"/>
      <c r="M17" s="203"/>
      <c r="N17" s="203"/>
      <c r="O17" s="203"/>
      <c r="P17" s="203"/>
      <c r="Q17" s="203"/>
    </row>
    <row r="18" spans="1:17" ht="25.5" x14ac:dyDescent="0.2">
      <c r="A18" s="208" t="s">
        <v>49</v>
      </c>
      <c r="B18" s="202"/>
      <c r="C18" s="222" t="s">
        <v>385</v>
      </c>
      <c r="D18" s="220"/>
      <c r="E18" s="202"/>
      <c r="F18" s="210"/>
      <c r="G18" s="203"/>
      <c r="H18" s="203"/>
      <c r="I18" s="203"/>
      <c r="J18" s="203"/>
      <c r="K18" s="203"/>
      <c r="L18" s="203"/>
      <c r="M18" s="203"/>
      <c r="N18" s="203"/>
      <c r="O18" s="203"/>
      <c r="P18" s="203"/>
      <c r="Q18" s="203"/>
    </row>
    <row r="19" spans="1:17" x14ac:dyDescent="0.2">
      <c r="A19" s="105" t="s">
        <v>67</v>
      </c>
      <c r="B19" s="106"/>
      <c r="C19" s="111" t="s">
        <v>387</v>
      </c>
      <c r="D19" s="111"/>
      <c r="E19" s="106" t="s">
        <v>70</v>
      </c>
      <c r="F19" s="107">
        <v>170</v>
      </c>
      <c r="G19" s="37"/>
      <c r="H19" s="37"/>
      <c r="I19" s="38">
        <f t="shared" ref="I19:I53" si="0">ROUND(G19*H19,2)</f>
        <v>0</v>
      </c>
      <c r="J19" s="37"/>
      <c r="K19" s="37"/>
      <c r="L19" s="38">
        <f t="shared" ref="L19:L53" si="1">I19+J19+K19</f>
        <v>0</v>
      </c>
      <c r="M19" s="38">
        <f t="shared" ref="M19:M53" si="2">ROUND(F19*G19,2)</f>
        <v>0</v>
      </c>
      <c r="N19" s="38">
        <f t="shared" ref="N19:N53" si="3">ROUND(F19*I19,2)</f>
        <v>0</v>
      </c>
      <c r="O19" s="38">
        <f t="shared" ref="O19:O53" si="4">ROUND(F19*J19,2)</f>
        <v>0</v>
      </c>
      <c r="P19" s="38">
        <f t="shared" ref="P19:P53" si="5">ROUND(F19*K19,2)</f>
        <v>0</v>
      </c>
      <c r="Q19" s="38">
        <f t="shared" ref="Q19:Q53" si="6">N19+O19+P19</f>
        <v>0</v>
      </c>
    </row>
    <row r="20" spans="1:17" ht="25.5" x14ac:dyDescent="0.2">
      <c r="A20" s="105" t="s">
        <v>69</v>
      </c>
      <c r="B20" s="106"/>
      <c r="C20" s="111" t="s">
        <v>1393</v>
      </c>
      <c r="D20" s="111" t="s">
        <v>1394</v>
      </c>
      <c r="E20" s="106" t="s">
        <v>70</v>
      </c>
      <c r="F20" s="107">
        <v>105</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17" ht="25.5" x14ac:dyDescent="0.2">
      <c r="A21" s="105" t="s">
        <v>71</v>
      </c>
      <c r="B21" s="106"/>
      <c r="C21" s="111" t="s">
        <v>1395</v>
      </c>
      <c r="D21" s="111" t="s">
        <v>1394</v>
      </c>
      <c r="E21" s="106" t="s">
        <v>70</v>
      </c>
      <c r="F21" s="107">
        <v>97</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ht="25.5" x14ac:dyDescent="0.2">
      <c r="A22" s="105" t="s">
        <v>108</v>
      </c>
      <c r="B22" s="106"/>
      <c r="C22" s="111" t="s">
        <v>1396</v>
      </c>
      <c r="D22" s="111" t="s">
        <v>1394</v>
      </c>
      <c r="E22" s="106" t="s">
        <v>81</v>
      </c>
      <c r="F22" s="107">
        <v>9</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ht="25.5" x14ac:dyDescent="0.2">
      <c r="A23" s="105" t="s">
        <v>109</v>
      </c>
      <c r="B23" s="106"/>
      <c r="C23" s="111" t="s">
        <v>392</v>
      </c>
      <c r="D23" s="111"/>
      <c r="E23" s="106" t="s">
        <v>132</v>
      </c>
      <c r="F23" s="107">
        <v>1</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ht="25.5" x14ac:dyDescent="0.2">
      <c r="A24" s="105" t="s">
        <v>110</v>
      </c>
      <c r="B24" s="106"/>
      <c r="C24" s="111" t="s">
        <v>395</v>
      </c>
      <c r="D24" s="111"/>
      <c r="E24" s="106" t="s">
        <v>132</v>
      </c>
      <c r="F24" s="107">
        <v>1</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s="12" customFormat="1" ht="51" x14ac:dyDescent="0.2">
      <c r="A25" s="105" t="s">
        <v>111</v>
      </c>
      <c r="B25" s="106"/>
      <c r="C25" s="111" t="s">
        <v>396</v>
      </c>
      <c r="D25" s="111" t="s">
        <v>1394</v>
      </c>
      <c r="E25" s="106" t="s">
        <v>81</v>
      </c>
      <c r="F25" s="107">
        <v>1</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s="12" customFormat="1" ht="38.25" x14ac:dyDescent="0.2">
      <c r="A26" s="105" t="s">
        <v>112</v>
      </c>
      <c r="B26" s="106"/>
      <c r="C26" s="111" t="s">
        <v>1397</v>
      </c>
      <c r="D26" s="111"/>
      <c r="E26" s="106" t="s">
        <v>132</v>
      </c>
      <c r="F26" s="107">
        <v>1</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s="12" customFormat="1" ht="38.25" x14ac:dyDescent="0.2">
      <c r="A27" s="105" t="s">
        <v>113</v>
      </c>
      <c r="B27" s="106"/>
      <c r="C27" s="111" t="s">
        <v>1398</v>
      </c>
      <c r="D27" s="111" t="s">
        <v>1394</v>
      </c>
      <c r="E27" s="106" t="s">
        <v>68</v>
      </c>
      <c r="F27" s="107">
        <v>290</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s="12" customFormat="1" ht="38.25" x14ac:dyDescent="0.2">
      <c r="A28" s="105" t="s">
        <v>114</v>
      </c>
      <c r="B28" s="106"/>
      <c r="C28" s="111" t="s">
        <v>1399</v>
      </c>
      <c r="D28" s="111" t="s">
        <v>386</v>
      </c>
      <c r="E28" s="106" t="s">
        <v>68</v>
      </c>
      <c r="F28" s="107">
        <v>345</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s="12" customFormat="1" ht="63.75" x14ac:dyDescent="0.2">
      <c r="A29" s="105" t="s">
        <v>565</v>
      </c>
      <c r="B29" s="106"/>
      <c r="C29" s="111" t="s">
        <v>1400</v>
      </c>
      <c r="D29" s="111" t="s">
        <v>1394</v>
      </c>
      <c r="E29" s="106" t="s">
        <v>68</v>
      </c>
      <c r="F29" s="107">
        <v>205</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s="12" customFormat="1" ht="38.25" x14ac:dyDescent="0.2">
      <c r="A30" s="105" t="s">
        <v>567</v>
      </c>
      <c r="B30" s="106"/>
      <c r="C30" s="111" t="s">
        <v>1401</v>
      </c>
      <c r="D30" s="111"/>
      <c r="E30" s="106" t="s">
        <v>70</v>
      </c>
      <c r="F30" s="107">
        <v>9</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s="12" customFormat="1" ht="63.75" x14ac:dyDescent="0.2">
      <c r="A31" s="105" t="s">
        <v>569</v>
      </c>
      <c r="B31" s="106"/>
      <c r="C31" s="111" t="s">
        <v>1402</v>
      </c>
      <c r="D31" s="111"/>
      <c r="E31" s="106" t="s">
        <v>132</v>
      </c>
      <c r="F31" s="107">
        <v>1</v>
      </c>
      <c r="G31" s="37"/>
      <c r="H31" s="37"/>
      <c r="I31" s="38">
        <f t="shared" si="0"/>
        <v>0</v>
      </c>
      <c r="J31" s="37"/>
      <c r="K31" s="37"/>
      <c r="L31" s="38">
        <f t="shared" si="1"/>
        <v>0</v>
      </c>
      <c r="M31" s="38">
        <f t="shared" si="2"/>
        <v>0</v>
      </c>
      <c r="N31" s="38">
        <f t="shared" si="3"/>
        <v>0</v>
      </c>
      <c r="O31" s="38">
        <f t="shared" si="4"/>
        <v>0</v>
      </c>
      <c r="P31" s="38">
        <f t="shared" si="5"/>
        <v>0</v>
      </c>
      <c r="Q31" s="38">
        <f t="shared" si="6"/>
        <v>0</v>
      </c>
    </row>
    <row r="32" spans="1:17" s="12" customFormat="1" ht="25.5" x14ac:dyDescent="0.2">
      <c r="A32" s="105" t="s">
        <v>571</v>
      </c>
      <c r="B32" s="106"/>
      <c r="C32" s="111" t="s">
        <v>1403</v>
      </c>
      <c r="D32" s="111" t="s">
        <v>1394</v>
      </c>
      <c r="E32" s="106" t="s">
        <v>74</v>
      </c>
      <c r="F32" s="107">
        <v>15</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17" s="12" customFormat="1" ht="25.5" x14ac:dyDescent="0.2">
      <c r="A33" s="208" t="s">
        <v>50</v>
      </c>
      <c r="B33" s="202" t="s">
        <v>384</v>
      </c>
      <c r="C33" s="222" t="s">
        <v>416</v>
      </c>
      <c r="D33" s="220"/>
      <c r="E33" s="202"/>
      <c r="F33" s="210"/>
      <c r="G33" s="203"/>
      <c r="H33" s="203"/>
      <c r="I33" s="203"/>
      <c r="J33" s="203"/>
      <c r="K33" s="203"/>
      <c r="L33" s="203"/>
      <c r="M33" s="203"/>
      <c r="N33" s="203"/>
      <c r="O33" s="203"/>
      <c r="P33" s="203"/>
      <c r="Q33" s="203"/>
    </row>
    <row r="34" spans="1:17" s="12" customFormat="1" x14ac:dyDescent="0.2">
      <c r="A34" s="208" t="s">
        <v>173</v>
      </c>
      <c r="B34" s="202"/>
      <c r="C34" s="222" t="s">
        <v>1404</v>
      </c>
      <c r="D34" s="220"/>
      <c r="E34" s="202"/>
      <c r="F34" s="210"/>
      <c r="G34" s="203"/>
      <c r="H34" s="203"/>
      <c r="I34" s="203"/>
      <c r="J34" s="203"/>
      <c r="K34" s="203"/>
      <c r="L34" s="203"/>
      <c r="M34" s="203"/>
      <c r="N34" s="203"/>
      <c r="O34" s="203"/>
      <c r="P34" s="203"/>
      <c r="Q34" s="203"/>
    </row>
    <row r="35" spans="1:17" s="12" customFormat="1" ht="25.5" x14ac:dyDescent="0.2">
      <c r="A35" s="105" t="s">
        <v>175</v>
      </c>
      <c r="B35" s="106"/>
      <c r="C35" s="111" t="s">
        <v>418</v>
      </c>
      <c r="D35" s="111" t="s">
        <v>1405</v>
      </c>
      <c r="E35" s="106" t="s">
        <v>74</v>
      </c>
      <c r="F35" s="107">
        <v>150</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17" s="12" customFormat="1" ht="38.25" x14ac:dyDescent="0.2">
      <c r="A36" s="105" t="s">
        <v>176</v>
      </c>
      <c r="B36" s="106"/>
      <c r="C36" s="111" t="s">
        <v>420</v>
      </c>
      <c r="D36" s="111" t="s">
        <v>1405</v>
      </c>
      <c r="E36" s="106" t="s">
        <v>74</v>
      </c>
      <c r="F36" s="107">
        <v>25</v>
      </c>
      <c r="G36" s="37"/>
      <c r="H36" s="37"/>
      <c r="I36" s="38">
        <f t="shared" si="0"/>
        <v>0</v>
      </c>
      <c r="J36" s="37"/>
      <c r="K36" s="37"/>
      <c r="L36" s="38">
        <f t="shared" si="1"/>
        <v>0</v>
      </c>
      <c r="M36" s="38">
        <f t="shared" si="2"/>
        <v>0</v>
      </c>
      <c r="N36" s="38">
        <f t="shared" si="3"/>
        <v>0</v>
      </c>
      <c r="O36" s="38">
        <f t="shared" si="4"/>
        <v>0</v>
      </c>
      <c r="P36" s="38">
        <f t="shared" si="5"/>
        <v>0</v>
      </c>
      <c r="Q36" s="38">
        <f t="shared" si="6"/>
        <v>0</v>
      </c>
    </row>
    <row r="37" spans="1:17" s="12" customFormat="1" ht="25.5" x14ac:dyDescent="0.2">
      <c r="A37" s="208" t="s">
        <v>51</v>
      </c>
      <c r="B37" s="202"/>
      <c r="C37" s="222" t="s">
        <v>1406</v>
      </c>
      <c r="D37" s="220"/>
      <c r="E37" s="202"/>
      <c r="F37" s="210"/>
      <c r="G37" s="203"/>
      <c r="H37" s="203"/>
      <c r="I37" s="203"/>
      <c r="J37" s="203"/>
      <c r="K37" s="203"/>
      <c r="L37" s="203"/>
      <c r="M37" s="203"/>
      <c r="N37" s="203"/>
      <c r="O37" s="203"/>
      <c r="P37" s="203"/>
      <c r="Q37" s="203"/>
    </row>
    <row r="38" spans="1:17" s="12" customFormat="1" ht="38.25" x14ac:dyDescent="0.2">
      <c r="A38" s="105" t="s">
        <v>240</v>
      </c>
      <c r="B38" s="106"/>
      <c r="C38" s="111" t="s">
        <v>422</v>
      </c>
      <c r="D38" s="111" t="s">
        <v>1407</v>
      </c>
      <c r="E38" s="106" t="s">
        <v>70</v>
      </c>
      <c r="F38" s="107">
        <v>88</v>
      </c>
      <c r="G38" s="37"/>
      <c r="H38" s="37"/>
      <c r="I38" s="38">
        <f t="shared" si="0"/>
        <v>0</v>
      </c>
      <c r="J38" s="37"/>
      <c r="K38" s="37"/>
      <c r="L38" s="38">
        <f t="shared" si="1"/>
        <v>0</v>
      </c>
      <c r="M38" s="38">
        <f t="shared" si="2"/>
        <v>0</v>
      </c>
      <c r="N38" s="38">
        <f t="shared" si="3"/>
        <v>0</v>
      </c>
      <c r="O38" s="38">
        <f t="shared" si="4"/>
        <v>0</v>
      </c>
      <c r="P38" s="38">
        <f t="shared" si="5"/>
        <v>0</v>
      </c>
      <c r="Q38" s="38">
        <f t="shared" si="6"/>
        <v>0</v>
      </c>
    </row>
    <row r="39" spans="1:17" s="12" customFormat="1" ht="38.25" x14ac:dyDescent="0.2">
      <c r="A39" s="105" t="s">
        <v>242</v>
      </c>
      <c r="B39" s="106"/>
      <c r="C39" s="111" t="s">
        <v>424</v>
      </c>
      <c r="D39" s="111" t="s">
        <v>1407</v>
      </c>
      <c r="E39" s="106" t="s">
        <v>70</v>
      </c>
      <c r="F39" s="107">
        <v>14</v>
      </c>
      <c r="G39" s="37"/>
      <c r="H39" s="37"/>
      <c r="I39" s="38">
        <f t="shared" si="0"/>
        <v>0</v>
      </c>
      <c r="J39" s="37"/>
      <c r="K39" s="37"/>
      <c r="L39" s="38">
        <f t="shared" si="1"/>
        <v>0</v>
      </c>
      <c r="M39" s="38">
        <f t="shared" si="2"/>
        <v>0</v>
      </c>
      <c r="N39" s="38">
        <f t="shared" si="3"/>
        <v>0</v>
      </c>
      <c r="O39" s="38">
        <f t="shared" si="4"/>
        <v>0</v>
      </c>
      <c r="P39" s="38">
        <f t="shared" si="5"/>
        <v>0</v>
      </c>
      <c r="Q39" s="38">
        <f t="shared" si="6"/>
        <v>0</v>
      </c>
    </row>
    <row r="40" spans="1:17" s="12" customFormat="1" ht="38.25" x14ac:dyDescent="0.2">
      <c r="A40" s="105" t="s">
        <v>244</v>
      </c>
      <c r="B40" s="106"/>
      <c r="C40" s="111" t="s">
        <v>425</v>
      </c>
      <c r="D40" s="111" t="s">
        <v>1407</v>
      </c>
      <c r="E40" s="106" t="s">
        <v>70</v>
      </c>
      <c r="F40" s="107">
        <v>182</v>
      </c>
      <c r="G40" s="37"/>
      <c r="H40" s="37"/>
      <c r="I40" s="38">
        <f t="shared" si="0"/>
        <v>0</v>
      </c>
      <c r="J40" s="37"/>
      <c r="K40" s="37"/>
      <c r="L40" s="38">
        <f t="shared" si="1"/>
        <v>0</v>
      </c>
      <c r="M40" s="38">
        <f t="shared" si="2"/>
        <v>0</v>
      </c>
      <c r="N40" s="38">
        <f t="shared" si="3"/>
        <v>0</v>
      </c>
      <c r="O40" s="38">
        <f t="shared" si="4"/>
        <v>0</v>
      </c>
      <c r="P40" s="38">
        <f t="shared" si="5"/>
        <v>0</v>
      </c>
      <c r="Q40" s="38">
        <f t="shared" si="6"/>
        <v>0</v>
      </c>
    </row>
    <row r="41" spans="1:17" s="12" customFormat="1" ht="38.25" x14ac:dyDescent="0.2">
      <c r="A41" s="105" t="s">
        <v>246</v>
      </c>
      <c r="B41" s="106"/>
      <c r="C41" s="111" t="s">
        <v>426</v>
      </c>
      <c r="D41" s="111" t="s">
        <v>1407</v>
      </c>
      <c r="E41" s="106" t="s">
        <v>70</v>
      </c>
      <c r="F41" s="107">
        <v>3</v>
      </c>
      <c r="G41" s="37"/>
      <c r="H41" s="37"/>
      <c r="I41" s="38">
        <f t="shared" si="0"/>
        <v>0</v>
      </c>
      <c r="J41" s="37"/>
      <c r="K41" s="37"/>
      <c r="L41" s="38">
        <f t="shared" si="1"/>
        <v>0</v>
      </c>
      <c r="M41" s="38">
        <f t="shared" si="2"/>
        <v>0</v>
      </c>
      <c r="N41" s="38">
        <f t="shared" si="3"/>
        <v>0</v>
      </c>
      <c r="O41" s="38">
        <f t="shared" si="4"/>
        <v>0</v>
      </c>
      <c r="P41" s="38">
        <f t="shared" si="5"/>
        <v>0</v>
      </c>
      <c r="Q41" s="38">
        <f t="shared" si="6"/>
        <v>0</v>
      </c>
    </row>
    <row r="42" spans="1:17" s="12" customFormat="1" ht="38.25" x14ac:dyDescent="0.2">
      <c r="A42" s="105" t="s">
        <v>248</v>
      </c>
      <c r="B42" s="106"/>
      <c r="C42" s="111" t="s">
        <v>427</v>
      </c>
      <c r="D42" s="111" t="s">
        <v>1407</v>
      </c>
      <c r="E42" s="106" t="s">
        <v>70</v>
      </c>
      <c r="F42" s="107">
        <v>3</v>
      </c>
      <c r="G42" s="37"/>
      <c r="H42" s="37"/>
      <c r="I42" s="38">
        <f t="shared" si="0"/>
        <v>0</v>
      </c>
      <c r="J42" s="37"/>
      <c r="K42" s="37"/>
      <c r="L42" s="38">
        <f t="shared" si="1"/>
        <v>0</v>
      </c>
      <c r="M42" s="38">
        <f t="shared" si="2"/>
        <v>0</v>
      </c>
      <c r="N42" s="38">
        <f t="shared" si="3"/>
        <v>0</v>
      </c>
      <c r="O42" s="38">
        <f t="shared" si="4"/>
        <v>0</v>
      </c>
      <c r="P42" s="38">
        <f t="shared" si="5"/>
        <v>0</v>
      </c>
      <c r="Q42" s="38">
        <f t="shared" si="6"/>
        <v>0</v>
      </c>
    </row>
    <row r="43" spans="1:17" s="12" customFormat="1" ht="38.25" x14ac:dyDescent="0.2">
      <c r="A43" s="208" t="s">
        <v>52</v>
      </c>
      <c r="B43" s="202" t="s">
        <v>384</v>
      </c>
      <c r="C43" s="222" t="s">
        <v>1408</v>
      </c>
      <c r="D43" s="220"/>
      <c r="E43" s="202"/>
      <c r="F43" s="210"/>
      <c r="G43" s="203"/>
      <c r="H43" s="203"/>
      <c r="I43" s="203"/>
      <c r="J43" s="203"/>
      <c r="K43" s="203"/>
      <c r="L43" s="203"/>
      <c r="M43" s="203"/>
      <c r="N43" s="203"/>
      <c r="O43" s="203"/>
      <c r="P43" s="203"/>
      <c r="Q43" s="203"/>
    </row>
    <row r="44" spans="1:17" s="12" customFormat="1" ht="25.5" x14ac:dyDescent="0.2">
      <c r="A44" s="105" t="s">
        <v>431</v>
      </c>
      <c r="B44" s="106"/>
      <c r="C44" s="111" t="s">
        <v>432</v>
      </c>
      <c r="D44" s="111" t="s">
        <v>1407</v>
      </c>
      <c r="E44" s="106" t="s">
        <v>74</v>
      </c>
      <c r="F44" s="107">
        <v>68</v>
      </c>
      <c r="G44" s="37"/>
      <c r="H44" s="37"/>
      <c r="I44" s="38">
        <f t="shared" si="0"/>
        <v>0</v>
      </c>
      <c r="J44" s="37"/>
      <c r="K44" s="37"/>
      <c r="L44" s="38">
        <f t="shared" si="1"/>
        <v>0</v>
      </c>
      <c r="M44" s="38">
        <f t="shared" si="2"/>
        <v>0</v>
      </c>
      <c r="N44" s="38">
        <f t="shared" si="3"/>
        <v>0</v>
      </c>
      <c r="O44" s="38">
        <f t="shared" si="4"/>
        <v>0</v>
      </c>
      <c r="P44" s="38">
        <f t="shared" si="5"/>
        <v>0</v>
      </c>
      <c r="Q44" s="38">
        <f t="shared" si="6"/>
        <v>0</v>
      </c>
    </row>
    <row r="45" spans="1:17" s="12" customFormat="1" ht="38.25" x14ac:dyDescent="0.2">
      <c r="A45" s="105" t="s">
        <v>433</v>
      </c>
      <c r="B45" s="106"/>
      <c r="C45" s="111" t="s">
        <v>434</v>
      </c>
      <c r="D45" s="111" t="s">
        <v>1407</v>
      </c>
      <c r="E45" s="106" t="s">
        <v>68</v>
      </c>
      <c r="F45" s="107">
        <v>170</v>
      </c>
      <c r="G45" s="37"/>
      <c r="H45" s="37"/>
      <c r="I45" s="38">
        <f t="shared" si="0"/>
        <v>0</v>
      </c>
      <c r="J45" s="37"/>
      <c r="K45" s="37"/>
      <c r="L45" s="38">
        <f t="shared" si="1"/>
        <v>0</v>
      </c>
      <c r="M45" s="38">
        <f t="shared" si="2"/>
        <v>0</v>
      </c>
      <c r="N45" s="38">
        <f t="shared" si="3"/>
        <v>0</v>
      </c>
      <c r="O45" s="38">
        <f t="shared" si="4"/>
        <v>0</v>
      </c>
      <c r="P45" s="38">
        <f t="shared" si="5"/>
        <v>0</v>
      </c>
      <c r="Q45" s="38">
        <f t="shared" si="6"/>
        <v>0</v>
      </c>
    </row>
    <row r="46" spans="1:17" s="12" customFormat="1" ht="38.25" x14ac:dyDescent="0.2">
      <c r="A46" s="105" t="s">
        <v>435</v>
      </c>
      <c r="B46" s="106"/>
      <c r="C46" s="111" t="s">
        <v>436</v>
      </c>
      <c r="D46" s="111" t="s">
        <v>1407</v>
      </c>
      <c r="E46" s="106" t="s">
        <v>68</v>
      </c>
      <c r="F46" s="107">
        <v>158</v>
      </c>
      <c r="G46" s="37"/>
      <c r="H46" s="37"/>
      <c r="I46" s="38">
        <f t="shared" si="0"/>
        <v>0</v>
      </c>
      <c r="J46" s="37"/>
      <c r="K46" s="37"/>
      <c r="L46" s="38">
        <f t="shared" si="1"/>
        <v>0</v>
      </c>
      <c r="M46" s="38">
        <f t="shared" si="2"/>
        <v>0</v>
      </c>
      <c r="N46" s="38">
        <f t="shared" si="3"/>
        <v>0</v>
      </c>
      <c r="O46" s="38">
        <f t="shared" si="4"/>
        <v>0</v>
      </c>
      <c r="P46" s="38">
        <f t="shared" si="5"/>
        <v>0</v>
      </c>
      <c r="Q46" s="38">
        <f t="shared" si="6"/>
        <v>0</v>
      </c>
    </row>
    <row r="47" spans="1:17" s="12" customFormat="1" ht="25.5" x14ac:dyDescent="0.2">
      <c r="A47" s="105" t="s">
        <v>437</v>
      </c>
      <c r="B47" s="106"/>
      <c r="C47" s="111" t="s">
        <v>438</v>
      </c>
      <c r="D47" s="111" t="s">
        <v>1407</v>
      </c>
      <c r="E47" s="106" t="s">
        <v>68</v>
      </c>
      <c r="F47" s="107">
        <v>129</v>
      </c>
      <c r="G47" s="37"/>
      <c r="H47" s="37"/>
      <c r="I47" s="38">
        <f t="shared" si="0"/>
        <v>0</v>
      </c>
      <c r="J47" s="37"/>
      <c r="K47" s="37"/>
      <c r="L47" s="38">
        <f t="shared" si="1"/>
        <v>0</v>
      </c>
      <c r="M47" s="38">
        <f t="shared" si="2"/>
        <v>0</v>
      </c>
      <c r="N47" s="38">
        <f t="shared" si="3"/>
        <v>0</v>
      </c>
      <c r="O47" s="38">
        <f t="shared" si="4"/>
        <v>0</v>
      </c>
      <c r="P47" s="38">
        <f t="shared" si="5"/>
        <v>0</v>
      </c>
      <c r="Q47" s="38">
        <f t="shared" si="6"/>
        <v>0</v>
      </c>
    </row>
    <row r="48" spans="1:17" s="12" customFormat="1" ht="25.5" x14ac:dyDescent="0.2">
      <c r="A48" s="105" t="s">
        <v>439</v>
      </c>
      <c r="B48" s="106"/>
      <c r="C48" s="111" t="s">
        <v>440</v>
      </c>
      <c r="D48" s="111" t="s">
        <v>1407</v>
      </c>
      <c r="E48" s="106" t="s">
        <v>68</v>
      </c>
      <c r="F48" s="107">
        <v>131</v>
      </c>
      <c r="G48" s="37"/>
      <c r="H48" s="37"/>
      <c r="I48" s="38">
        <f t="shared" si="0"/>
        <v>0</v>
      </c>
      <c r="J48" s="37"/>
      <c r="K48" s="37"/>
      <c r="L48" s="38">
        <f t="shared" si="1"/>
        <v>0</v>
      </c>
      <c r="M48" s="38">
        <f t="shared" si="2"/>
        <v>0</v>
      </c>
      <c r="N48" s="38">
        <f t="shared" si="3"/>
        <v>0</v>
      </c>
      <c r="O48" s="38">
        <f t="shared" si="4"/>
        <v>0</v>
      </c>
      <c r="P48" s="38">
        <f t="shared" si="5"/>
        <v>0</v>
      </c>
      <c r="Q48" s="38">
        <f t="shared" si="6"/>
        <v>0</v>
      </c>
    </row>
    <row r="49" spans="1:237" s="12" customFormat="1" ht="25.5" x14ac:dyDescent="0.2">
      <c r="A49" s="105" t="s">
        <v>441</v>
      </c>
      <c r="B49" s="106"/>
      <c r="C49" s="111" t="s">
        <v>442</v>
      </c>
      <c r="D49" s="111" t="s">
        <v>1407</v>
      </c>
      <c r="E49" s="106" t="s">
        <v>68</v>
      </c>
      <c r="F49" s="107">
        <v>131</v>
      </c>
      <c r="G49" s="37"/>
      <c r="H49" s="37"/>
      <c r="I49" s="38">
        <f t="shared" si="0"/>
        <v>0</v>
      </c>
      <c r="J49" s="37"/>
      <c r="K49" s="37"/>
      <c r="L49" s="38">
        <f t="shared" si="1"/>
        <v>0</v>
      </c>
      <c r="M49" s="38">
        <f t="shared" si="2"/>
        <v>0</v>
      </c>
      <c r="N49" s="38">
        <f t="shared" si="3"/>
        <v>0</v>
      </c>
      <c r="O49" s="38">
        <f t="shared" si="4"/>
        <v>0</v>
      </c>
      <c r="P49" s="38">
        <f t="shared" si="5"/>
        <v>0</v>
      </c>
      <c r="Q49" s="38">
        <f t="shared" si="6"/>
        <v>0</v>
      </c>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row>
    <row r="50" spans="1:237" s="12" customFormat="1" ht="38.25" x14ac:dyDescent="0.2">
      <c r="A50" s="208" t="s">
        <v>53</v>
      </c>
      <c r="B50" s="202" t="s">
        <v>384</v>
      </c>
      <c r="C50" s="222" t="s">
        <v>1409</v>
      </c>
      <c r="D50" s="220" t="s">
        <v>1407</v>
      </c>
      <c r="E50" s="202"/>
      <c r="F50" s="210"/>
      <c r="G50" s="203"/>
      <c r="H50" s="203"/>
      <c r="I50" s="203"/>
      <c r="J50" s="203"/>
      <c r="K50" s="203"/>
      <c r="L50" s="203"/>
      <c r="M50" s="203"/>
      <c r="N50" s="203"/>
      <c r="O50" s="203"/>
      <c r="P50" s="203"/>
      <c r="Q50" s="203"/>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row>
    <row r="51" spans="1:237" s="12" customFormat="1" ht="25.5" x14ac:dyDescent="0.2">
      <c r="A51" s="105" t="s">
        <v>444</v>
      </c>
      <c r="B51" s="106"/>
      <c r="C51" s="111" t="s">
        <v>445</v>
      </c>
      <c r="D51" s="111" t="s">
        <v>1407</v>
      </c>
      <c r="E51" s="106" t="s">
        <v>68</v>
      </c>
      <c r="F51" s="107">
        <v>185</v>
      </c>
      <c r="G51" s="37"/>
      <c r="H51" s="37"/>
      <c r="I51" s="38">
        <f t="shared" si="0"/>
        <v>0</v>
      </c>
      <c r="J51" s="37"/>
      <c r="K51" s="37"/>
      <c r="L51" s="38">
        <f t="shared" si="1"/>
        <v>0</v>
      </c>
      <c r="M51" s="38">
        <f t="shared" si="2"/>
        <v>0</v>
      </c>
      <c r="N51" s="38">
        <f t="shared" si="3"/>
        <v>0</v>
      </c>
      <c r="O51" s="38">
        <f t="shared" si="4"/>
        <v>0</v>
      </c>
      <c r="P51" s="38">
        <f t="shared" si="5"/>
        <v>0</v>
      </c>
      <c r="Q51" s="38">
        <f t="shared" si="6"/>
        <v>0</v>
      </c>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row>
    <row r="52" spans="1:237" s="12" customFormat="1" ht="25.5" x14ac:dyDescent="0.2">
      <c r="A52" s="105" t="s">
        <v>446</v>
      </c>
      <c r="B52" s="106"/>
      <c r="C52" s="111" t="s">
        <v>438</v>
      </c>
      <c r="D52" s="111" t="s">
        <v>1407</v>
      </c>
      <c r="E52" s="106" t="s">
        <v>68</v>
      </c>
      <c r="F52" s="107">
        <v>140</v>
      </c>
      <c r="G52" s="37"/>
      <c r="H52" s="37"/>
      <c r="I52" s="38">
        <f t="shared" si="0"/>
        <v>0</v>
      </c>
      <c r="J52" s="37"/>
      <c r="K52" s="37"/>
      <c r="L52" s="38">
        <f t="shared" si="1"/>
        <v>0</v>
      </c>
      <c r="M52" s="38">
        <f t="shared" si="2"/>
        <v>0</v>
      </c>
      <c r="N52" s="38">
        <f t="shared" si="3"/>
        <v>0</v>
      </c>
      <c r="O52" s="38">
        <f t="shared" si="4"/>
        <v>0</v>
      </c>
      <c r="P52" s="38">
        <f t="shared" si="5"/>
        <v>0</v>
      </c>
      <c r="Q52" s="38">
        <f t="shared" si="6"/>
        <v>0</v>
      </c>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row>
    <row r="53" spans="1:237" s="12" customFormat="1" ht="25.5" x14ac:dyDescent="0.2">
      <c r="A53" s="105" t="s">
        <v>447</v>
      </c>
      <c r="B53" s="106"/>
      <c r="C53" s="111" t="s">
        <v>440</v>
      </c>
      <c r="D53" s="111" t="s">
        <v>1407</v>
      </c>
      <c r="E53" s="106" t="s">
        <v>68</v>
      </c>
      <c r="F53" s="107">
        <v>142</v>
      </c>
      <c r="G53" s="37"/>
      <c r="H53" s="37"/>
      <c r="I53" s="38">
        <f t="shared" si="0"/>
        <v>0</v>
      </c>
      <c r="J53" s="37"/>
      <c r="K53" s="37"/>
      <c r="L53" s="38">
        <f t="shared" si="1"/>
        <v>0</v>
      </c>
      <c r="M53" s="38">
        <f t="shared" si="2"/>
        <v>0</v>
      </c>
      <c r="N53" s="38">
        <f t="shared" si="3"/>
        <v>0</v>
      </c>
      <c r="O53" s="38">
        <f t="shared" si="4"/>
        <v>0</v>
      </c>
      <c r="P53" s="38">
        <f t="shared" si="5"/>
        <v>0</v>
      </c>
      <c r="Q53" s="38">
        <f t="shared" si="6"/>
        <v>0</v>
      </c>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row>
    <row r="54" spans="1:237" s="12" customFormat="1" ht="25.5" x14ac:dyDescent="0.2">
      <c r="A54" s="105" t="s">
        <v>448</v>
      </c>
      <c r="B54" s="106"/>
      <c r="C54" s="111" t="s">
        <v>442</v>
      </c>
      <c r="D54" s="111" t="s">
        <v>1407</v>
      </c>
      <c r="E54" s="106" t="s">
        <v>68</v>
      </c>
      <c r="F54" s="107">
        <v>142</v>
      </c>
      <c r="G54" s="37"/>
      <c r="H54" s="37"/>
      <c r="I54" s="38">
        <f t="shared" ref="I54:I73" si="7">ROUND(G54*H54,2)</f>
        <v>0</v>
      </c>
      <c r="J54" s="37"/>
      <c r="K54" s="37"/>
      <c r="L54" s="38">
        <f t="shared" ref="L54:L73" si="8">I54+J54+K54</f>
        <v>0</v>
      </c>
      <c r="M54" s="38">
        <f t="shared" ref="M54:M73" si="9">ROUND(F54*G54,2)</f>
        <v>0</v>
      </c>
      <c r="N54" s="38">
        <f t="shared" ref="N54:N73" si="10">ROUND(F54*I54,2)</f>
        <v>0</v>
      </c>
      <c r="O54" s="38">
        <f t="shared" ref="O54:O73" si="11">ROUND(F54*J54,2)</f>
        <v>0</v>
      </c>
      <c r="P54" s="38">
        <f t="shared" ref="P54:P73" si="12">ROUND(F54*K54,2)</f>
        <v>0</v>
      </c>
      <c r="Q54" s="38">
        <f t="shared" ref="Q54:Q73" si="13">N54+O54+P54</f>
        <v>0</v>
      </c>
    </row>
    <row r="55" spans="1:237" s="12" customFormat="1" ht="25.5" x14ac:dyDescent="0.2">
      <c r="A55" s="208" t="s">
        <v>54</v>
      </c>
      <c r="B55" s="202" t="s">
        <v>384</v>
      </c>
      <c r="C55" s="222" t="s">
        <v>1410</v>
      </c>
      <c r="D55" s="220" t="s">
        <v>1411</v>
      </c>
      <c r="E55" s="202"/>
      <c r="F55" s="210"/>
      <c r="G55" s="203"/>
      <c r="H55" s="203"/>
      <c r="I55" s="203"/>
      <c r="J55" s="203"/>
      <c r="K55" s="203"/>
      <c r="L55" s="203"/>
      <c r="M55" s="203"/>
      <c r="N55" s="203"/>
      <c r="O55" s="203"/>
      <c r="P55" s="203"/>
      <c r="Q55" s="203"/>
    </row>
    <row r="56" spans="1:237" s="12" customFormat="1" ht="25.5" x14ac:dyDescent="0.2">
      <c r="A56" s="105" t="s">
        <v>450</v>
      </c>
      <c r="B56" s="106"/>
      <c r="C56" s="111" t="s">
        <v>1412</v>
      </c>
      <c r="D56" s="111" t="s">
        <v>1394</v>
      </c>
      <c r="E56" s="106" t="s">
        <v>132</v>
      </c>
      <c r="F56" s="107">
        <v>1</v>
      </c>
      <c r="G56" s="37"/>
      <c r="H56" s="37"/>
      <c r="I56" s="38">
        <f t="shared" si="7"/>
        <v>0</v>
      </c>
      <c r="J56" s="37"/>
      <c r="K56" s="37"/>
      <c r="L56" s="38">
        <f t="shared" si="8"/>
        <v>0</v>
      </c>
      <c r="M56" s="38">
        <f t="shared" si="9"/>
        <v>0</v>
      </c>
      <c r="N56" s="38">
        <f t="shared" si="10"/>
        <v>0</v>
      </c>
      <c r="O56" s="38">
        <f t="shared" si="11"/>
        <v>0</v>
      </c>
      <c r="P56" s="38">
        <f t="shared" si="12"/>
        <v>0</v>
      </c>
      <c r="Q56" s="38">
        <f t="shared" si="13"/>
        <v>0</v>
      </c>
    </row>
    <row r="57" spans="1:237" s="12" customFormat="1" ht="89.25" x14ac:dyDescent="0.2">
      <c r="A57" s="105" t="s">
        <v>452</v>
      </c>
      <c r="B57" s="106"/>
      <c r="C57" s="111" t="s">
        <v>1413</v>
      </c>
      <c r="D57" s="111"/>
      <c r="E57" s="106" t="s">
        <v>132</v>
      </c>
      <c r="F57" s="107">
        <v>1</v>
      </c>
      <c r="G57" s="37"/>
      <c r="H57" s="37"/>
      <c r="I57" s="38">
        <f t="shared" si="7"/>
        <v>0</v>
      </c>
      <c r="J57" s="37"/>
      <c r="K57" s="37"/>
      <c r="L57" s="38">
        <f t="shared" si="8"/>
        <v>0</v>
      </c>
      <c r="M57" s="38">
        <f t="shared" si="9"/>
        <v>0</v>
      </c>
      <c r="N57" s="38">
        <f t="shared" si="10"/>
        <v>0</v>
      </c>
      <c r="O57" s="38">
        <f t="shared" si="11"/>
        <v>0</v>
      </c>
      <c r="P57" s="38">
        <f t="shared" si="12"/>
        <v>0</v>
      </c>
      <c r="Q57" s="38">
        <f t="shared" si="13"/>
        <v>0</v>
      </c>
    </row>
    <row r="58" spans="1:237" s="12" customFormat="1" ht="38.25" x14ac:dyDescent="0.2">
      <c r="A58" s="105" t="s">
        <v>454</v>
      </c>
      <c r="B58" s="106"/>
      <c r="C58" s="111" t="s">
        <v>1414</v>
      </c>
      <c r="D58" s="111" t="s">
        <v>1415</v>
      </c>
      <c r="E58" s="106" t="s">
        <v>132</v>
      </c>
      <c r="F58" s="107">
        <v>3</v>
      </c>
      <c r="G58" s="37"/>
      <c r="H58" s="37"/>
      <c r="I58" s="38">
        <f t="shared" si="7"/>
        <v>0</v>
      </c>
      <c r="J58" s="37"/>
      <c r="K58" s="37"/>
      <c r="L58" s="38">
        <f t="shared" si="8"/>
        <v>0</v>
      </c>
      <c r="M58" s="38">
        <f t="shared" si="9"/>
        <v>0</v>
      </c>
      <c r="N58" s="38">
        <f t="shared" si="10"/>
        <v>0</v>
      </c>
      <c r="O58" s="38">
        <f t="shared" si="11"/>
        <v>0</v>
      </c>
      <c r="P58" s="38">
        <f t="shared" si="12"/>
        <v>0</v>
      </c>
      <c r="Q58" s="38">
        <f t="shared" si="13"/>
        <v>0</v>
      </c>
    </row>
    <row r="59" spans="1:237" s="12" customFormat="1" ht="38.25" x14ac:dyDescent="0.2">
      <c r="A59" s="105" t="s">
        <v>456</v>
      </c>
      <c r="B59" s="106"/>
      <c r="C59" s="111" t="s">
        <v>1416</v>
      </c>
      <c r="D59" s="111" t="s">
        <v>1394</v>
      </c>
      <c r="E59" s="106" t="s">
        <v>81</v>
      </c>
      <c r="F59" s="107">
        <v>1</v>
      </c>
      <c r="G59" s="37"/>
      <c r="H59" s="37"/>
      <c r="I59" s="38">
        <f t="shared" si="7"/>
        <v>0</v>
      </c>
      <c r="J59" s="37"/>
      <c r="K59" s="37"/>
      <c r="L59" s="38">
        <f t="shared" si="8"/>
        <v>0</v>
      </c>
      <c r="M59" s="38">
        <f t="shared" si="9"/>
        <v>0</v>
      </c>
      <c r="N59" s="38">
        <f t="shared" si="10"/>
        <v>0</v>
      </c>
      <c r="O59" s="38">
        <f t="shared" si="11"/>
        <v>0</v>
      </c>
      <c r="P59" s="38">
        <f t="shared" si="12"/>
        <v>0</v>
      </c>
      <c r="Q59" s="38">
        <f t="shared" si="13"/>
        <v>0</v>
      </c>
    </row>
    <row r="60" spans="1:237" s="12" customFormat="1" x14ac:dyDescent="0.2">
      <c r="A60" s="105" t="s">
        <v>1417</v>
      </c>
      <c r="B60" s="106"/>
      <c r="C60" s="111" t="s">
        <v>1418</v>
      </c>
      <c r="D60" s="111" t="s">
        <v>1394</v>
      </c>
      <c r="E60" s="106" t="s">
        <v>81</v>
      </c>
      <c r="F60" s="107">
        <v>1</v>
      </c>
      <c r="G60" s="37"/>
      <c r="H60" s="37"/>
      <c r="I60" s="38">
        <f t="shared" si="7"/>
        <v>0</v>
      </c>
      <c r="J60" s="37"/>
      <c r="K60" s="37"/>
      <c r="L60" s="38">
        <f t="shared" si="8"/>
        <v>0</v>
      </c>
      <c r="M60" s="38">
        <f t="shared" si="9"/>
        <v>0</v>
      </c>
      <c r="N60" s="38">
        <f t="shared" si="10"/>
        <v>0</v>
      </c>
      <c r="O60" s="38">
        <f t="shared" si="11"/>
        <v>0</v>
      </c>
      <c r="P60" s="38">
        <f t="shared" si="12"/>
        <v>0</v>
      </c>
      <c r="Q60" s="38">
        <f t="shared" si="13"/>
        <v>0</v>
      </c>
    </row>
    <row r="61" spans="1:237" s="12" customFormat="1" ht="38.25" x14ac:dyDescent="0.2">
      <c r="A61" s="105" t="s">
        <v>1419</v>
      </c>
      <c r="B61" s="106"/>
      <c r="C61" s="111" t="s">
        <v>1420</v>
      </c>
      <c r="D61" s="111" t="s">
        <v>1394</v>
      </c>
      <c r="E61" s="106" t="s">
        <v>132</v>
      </c>
      <c r="F61" s="107">
        <v>1</v>
      </c>
      <c r="G61" s="37"/>
      <c r="H61" s="37"/>
      <c r="I61" s="38">
        <f t="shared" si="7"/>
        <v>0</v>
      </c>
      <c r="J61" s="37"/>
      <c r="K61" s="37"/>
      <c r="L61" s="38">
        <f t="shared" si="8"/>
        <v>0</v>
      </c>
      <c r="M61" s="38">
        <f t="shared" si="9"/>
        <v>0</v>
      </c>
      <c r="N61" s="38">
        <f t="shared" si="10"/>
        <v>0</v>
      </c>
      <c r="O61" s="38">
        <f t="shared" si="11"/>
        <v>0</v>
      </c>
      <c r="P61" s="38">
        <f t="shared" si="12"/>
        <v>0</v>
      </c>
      <c r="Q61" s="38">
        <f t="shared" si="13"/>
        <v>0</v>
      </c>
    </row>
    <row r="62" spans="1:237" s="12" customFormat="1" ht="76.5" x14ac:dyDescent="0.2">
      <c r="A62" s="105" t="s">
        <v>1421</v>
      </c>
      <c r="B62" s="106"/>
      <c r="C62" s="111" t="s">
        <v>498</v>
      </c>
      <c r="D62" s="111"/>
      <c r="E62" s="106" t="s">
        <v>132</v>
      </c>
      <c r="F62" s="107">
        <v>5</v>
      </c>
      <c r="G62" s="37"/>
      <c r="H62" s="37"/>
      <c r="I62" s="38">
        <f t="shared" si="7"/>
        <v>0</v>
      </c>
      <c r="J62" s="37"/>
      <c r="K62" s="37"/>
      <c r="L62" s="38">
        <f t="shared" si="8"/>
        <v>0</v>
      </c>
      <c r="M62" s="38">
        <f t="shared" si="9"/>
        <v>0</v>
      </c>
      <c r="N62" s="38">
        <f t="shared" si="10"/>
        <v>0</v>
      </c>
      <c r="O62" s="38">
        <f t="shared" si="11"/>
        <v>0</v>
      </c>
      <c r="P62" s="38">
        <f t="shared" si="12"/>
        <v>0</v>
      </c>
      <c r="Q62" s="38">
        <f t="shared" si="13"/>
        <v>0</v>
      </c>
    </row>
    <row r="63" spans="1:237" s="12" customFormat="1" ht="89.25" x14ac:dyDescent="0.2">
      <c r="A63" s="105" t="s">
        <v>1422</v>
      </c>
      <c r="B63" s="106"/>
      <c r="C63" s="111" t="s">
        <v>500</v>
      </c>
      <c r="D63" s="111"/>
      <c r="E63" s="106" t="s">
        <v>132</v>
      </c>
      <c r="F63" s="107">
        <v>2</v>
      </c>
      <c r="G63" s="37"/>
      <c r="H63" s="37"/>
      <c r="I63" s="38">
        <f t="shared" si="7"/>
        <v>0</v>
      </c>
      <c r="J63" s="37"/>
      <c r="K63" s="37"/>
      <c r="L63" s="38">
        <f t="shared" si="8"/>
        <v>0</v>
      </c>
      <c r="M63" s="38">
        <f t="shared" si="9"/>
        <v>0</v>
      </c>
      <c r="N63" s="38">
        <f t="shared" si="10"/>
        <v>0</v>
      </c>
      <c r="O63" s="38">
        <f t="shared" si="11"/>
        <v>0</v>
      </c>
      <c r="P63" s="38">
        <f t="shared" si="12"/>
        <v>0</v>
      </c>
      <c r="Q63" s="38">
        <f t="shared" si="13"/>
        <v>0</v>
      </c>
    </row>
    <row r="64" spans="1:237" s="12" customFormat="1" x14ac:dyDescent="0.2">
      <c r="A64" s="105" t="s">
        <v>1423</v>
      </c>
      <c r="B64" s="106"/>
      <c r="C64" s="111" t="s">
        <v>506</v>
      </c>
      <c r="D64" s="111"/>
      <c r="E64" s="106" t="s">
        <v>132</v>
      </c>
      <c r="F64" s="107">
        <v>4</v>
      </c>
      <c r="G64" s="37"/>
      <c r="H64" s="37"/>
      <c r="I64" s="38">
        <f t="shared" si="7"/>
        <v>0</v>
      </c>
      <c r="J64" s="37"/>
      <c r="K64" s="37"/>
      <c r="L64" s="38">
        <f t="shared" si="8"/>
        <v>0</v>
      </c>
      <c r="M64" s="38">
        <f t="shared" si="9"/>
        <v>0</v>
      </c>
      <c r="N64" s="38">
        <f t="shared" si="10"/>
        <v>0</v>
      </c>
      <c r="O64" s="38">
        <f t="shared" si="11"/>
        <v>0</v>
      </c>
      <c r="P64" s="38">
        <f t="shared" si="12"/>
        <v>0</v>
      </c>
      <c r="Q64" s="38">
        <f t="shared" si="13"/>
        <v>0</v>
      </c>
    </row>
    <row r="65" spans="1:237" s="12" customFormat="1" ht="25.5" x14ac:dyDescent="0.2">
      <c r="A65" s="105" t="s">
        <v>1424</v>
      </c>
      <c r="B65" s="106"/>
      <c r="C65" s="111" t="s">
        <v>1425</v>
      </c>
      <c r="D65" s="111" t="s">
        <v>1394</v>
      </c>
      <c r="E65" s="106" t="s">
        <v>132</v>
      </c>
      <c r="F65" s="107">
        <v>9</v>
      </c>
      <c r="G65" s="37"/>
      <c r="H65" s="37"/>
      <c r="I65" s="38">
        <f t="shared" si="7"/>
        <v>0</v>
      </c>
      <c r="J65" s="37"/>
      <c r="K65" s="37"/>
      <c r="L65" s="38">
        <f t="shared" si="8"/>
        <v>0</v>
      </c>
      <c r="M65" s="38">
        <f t="shared" si="9"/>
        <v>0</v>
      </c>
      <c r="N65" s="38">
        <f t="shared" si="10"/>
        <v>0</v>
      </c>
      <c r="O65" s="38">
        <f t="shared" si="11"/>
        <v>0</v>
      </c>
      <c r="P65" s="38">
        <f t="shared" si="12"/>
        <v>0</v>
      </c>
      <c r="Q65" s="38">
        <f t="shared" si="13"/>
        <v>0</v>
      </c>
    </row>
    <row r="66" spans="1:237" s="12" customFormat="1" ht="25.5" x14ac:dyDescent="0.2">
      <c r="A66" s="105" t="s">
        <v>1426</v>
      </c>
      <c r="B66" s="106"/>
      <c r="C66" s="111" t="s">
        <v>519</v>
      </c>
      <c r="D66" s="111"/>
      <c r="E66" s="106" t="s">
        <v>132</v>
      </c>
      <c r="F66" s="107">
        <v>1</v>
      </c>
      <c r="G66" s="37"/>
      <c r="H66" s="37"/>
      <c r="I66" s="38">
        <f t="shared" si="7"/>
        <v>0</v>
      </c>
      <c r="J66" s="37"/>
      <c r="K66" s="37"/>
      <c r="L66" s="38">
        <f t="shared" si="8"/>
        <v>0</v>
      </c>
      <c r="M66" s="38">
        <f t="shared" si="9"/>
        <v>0</v>
      </c>
      <c r="N66" s="38">
        <f t="shared" si="10"/>
        <v>0</v>
      </c>
      <c r="O66" s="38">
        <f t="shared" si="11"/>
        <v>0</v>
      </c>
      <c r="P66" s="38">
        <f t="shared" si="12"/>
        <v>0</v>
      </c>
      <c r="Q66" s="38">
        <f t="shared" si="13"/>
        <v>0</v>
      </c>
    </row>
    <row r="67" spans="1:237" s="12" customFormat="1" x14ac:dyDescent="0.2">
      <c r="A67" s="105" t="s">
        <v>1427</v>
      </c>
      <c r="B67" s="106"/>
      <c r="C67" s="111" t="s">
        <v>513</v>
      </c>
      <c r="D67" s="111" t="s">
        <v>1394</v>
      </c>
      <c r="E67" s="106" t="s">
        <v>81</v>
      </c>
      <c r="F67" s="107">
        <v>1</v>
      </c>
      <c r="G67" s="37"/>
      <c r="H67" s="37"/>
      <c r="I67" s="38">
        <f t="shared" si="7"/>
        <v>0</v>
      </c>
      <c r="J67" s="37"/>
      <c r="K67" s="37"/>
      <c r="L67" s="38">
        <f t="shared" si="8"/>
        <v>0</v>
      </c>
      <c r="M67" s="38">
        <f t="shared" si="9"/>
        <v>0</v>
      </c>
      <c r="N67" s="38">
        <f t="shared" si="10"/>
        <v>0</v>
      </c>
      <c r="O67" s="38">
        <f t="shared" si="11"/>
        <v>0</v>
      </c>
      <c r="P67" s="38">
        <f t="shared" si="12"/>
        <v>0</v>
      </c>
      <c r="Q67" s="38">
        <f t="shared" si="13"/>
        <v>0</v>
      </c>
    </row>
    <row r="68" spans="1:237" s="12" customFormat="1" ht="51" x14ac:dyDescent="0.2">
      <c r="A68" s="105" t="s">
        <v>1428</v>
      </c>
      <c r="B68" s="106"/>
      <c r="C68" s="111" t="s">
        <v>1429</v>
      </c>
      <c r="D68" s="111" t="s">
        <v>1394</v>
      </c>
      <c r="E68" s="106" t="s">
        <v>81</v>
      </c>
      <c r="F68" s="107">
        <v>5</v>
      </c>
      <c r="G68" s="37"/>
      <c r="H68" s="37"/>
      <c r="I68" s="38">
        <f t="shared" si="7"/>
        <v>0</v>
      </c>
      <c r="J68" s="37"/>
      <c r="K68" s="37"/>
      <c r="L68" s="38">
        <f t="shared" si="8"/>
        <v>0</v>
      </c>
      <c r="M68" s="38">
        <f t="shared" si="9"/>
        <v>0</v>
      </c>
      <c r="N68" s="38">
        <f t="shared" si="10"/>
        <v>0</v>
      </c>
      <c r="O68" s="38">
        <f t="shared" si="11"/>
        <v>0</v>
      </c>
      <c r="P68" s="38">
        <f t="shared" si="12"/>
        <v>0</v>
      </c>
      <c r="Q68" s="38">
        <f t="shared" si="13"/>
        <v>0</v>
      </c>
    </row>
    <row r="69" spans="1:237" s="12" customFormat="1" ht="25.5" x14ac:dyDescent="0.2">
      <c r="A69" s="105" t="s">
        <v>1430</v>
      </c>
      <c r="B69" s="106"/>
      <c r="C69" s="111" t="s">
        <v>1431</v>
      </c>
      <c r="D69" s="111" t="s">
        <v>1394</v>
      </c>
      <c r="E69" s="106" t="s">
        <v>68</v>
      </c>
      <c r="F69" s="107">
        <v>275</v>
      </c>
      <c r="G69" s="37"/>
      <c r="H69" s="37"/>
      <c r="I69" s="38">
        <f t="shared" si="7"/>
        <v>0</v>
      </c>
      <c r="J69" s="37"/>
      <c r="K69" s="37"/>
      <c r="L69" s="38">
        <f t="shared" si="8"/>
        <v>0</v>
      </c>
      <c r="M69" s="38">
        <f t="shared" si="9"/>
        <v>0</v>
      </c>
      <c r="N69" s="38">
        <f t="shared" si="10"/>
        <v>0</v>
      </c>
      <c r="O69" s="38">
        <f t="shared" si="11"/>
        <v>0</v>
      </c>
      <c r="P69" s="38">
        <f t="shared" si="12"/>
        <v>0</v>
      </c>
      <c r="Q69" s="38">
        <f t="shared" si="13"/>
        <v>0</v>
      </c>
    </row>
    <row r="70" spans="1:237" s="12" customFormat="1" ht="25.5" x14ac:dyDescent="0.2">
      <c r="A70" s="105" t="s">
        <v>1432</v>
      </c>
      <c r="B70" s="106"/>
      <c r="C70" s="111" t="s">
        <v>1433</v>
      </c>
      <c r="D70" s="111" t="s">
        <v>526</v>
      </c>
      <c r="E70" s="106" t="s">
        <v>70</v>
      </c>
      <c r="F70" s="107">
        <v>188.1</v>
      </c>
      <c r="G70" s="37"/>
      <c r="H70" s="37"/>
      <c r="I70" s="38">
        <f t="shared" si="7"/>
        <v>0</v>
      </c>
      <c r="J70" s="37"/>
      <c r="K70" s="37"/>
      <c r="L70" s="38">
        <f t="shared" si="8"/>
        <v>0</v>
      </c>
      <c r="M70" s="38">
        <f t="shared" si="9"/>
        <v>0</v>
      </c>
      <c r="N70" s="38">
        <f t="shared" si="10"/>
        <v>0</v>
      </c>
      <c r="O70" s="38">
        <f t="shared" si="11"/>
        <v>0</v>
      </c>
      <c r="P70" s="38">
        <f t="shared" si="12"/>
        <v>0</v>
      </c>
      <c r="Q70" s="38">
        <f t="shared" si="13"/>
        <v>0</v>
      </c>
    </row>
    <row r="71" spans="1:237" s="12" customFormat="1" ht="38.25" x14ac:dyDescent="0.2">
      <c r="A71" s="105" t="s">
        <v>1434</v>
      </c>
      <c r="B71" s="106"/>
      <c r="C71" s="111" t="s">
        <v>534</v>
      </c>
      <c r="D71" s="111" t="s">
        <v>526</v>
      </c>
      <c r="E71" s="106" t="s">
        <v>70</v>
      </c>
      <c r="F71" s="107">
        <v>26.5</v>
      </c>
      <c r="G71" s="37"/>
      <c r="H71" s="37"/>
      <c r="I71" s="38">
        <f t="shared" si="7"/>
        <v>0</v>
      </c>
      <c r="J71" s="37"/>
      <c r="K71" s="37"/>
      <c r="L71" s="38">
        <f t="shared" si="8"/>
        <v>0</v>
      </c>
      <c r="M71" s="38">
        <f t="shared" si="9"/>
        <v>0</v>
      </c>
      <c r="N71" s="38">
        <f t="shared" si="10"/>
        <v>0</v>
      </c>
      <c r="O71" s="38">
        <f t="shared" si="11"/>
        <v>0</v>
      </c>
      <c r="P71" s="38">
        <f t="shared" si="12"/>
        <v>0</v>
      </c>
      <c r="Q71" s="38">
        <f t="shared" si="13"/>
        <v>0</v>
      </c>
    </row>
    <row r="72" spans="1:237" s="12" customFormat="1" ht="38.25" x14ac:dyDescent="0.2">
      <c r="A72" s="105" t="s">
        <v>1435</v>
      </c>
      <c r="B72" s="106"/>
      <c r="C72" s="111" t="s">
        <v>536</v>
      </c>
      <c r="D72" s="111" t="s">
        <v>526</v>
      </c>
      <c r="E72" s="106" t="s">
        <v>70</v>
      </c>
      <c r="F72" s="107">
        <v>44.4</v>
      </c>
      <c r="G72" s="37"/>
      <c r="H72" s="37"/>
      <c r="I72" s="38">
        <f t="shared" si="7"/>
        <v>0</v>
      </c>
      <c r="J72" s="37"/>
      <c r="K72" s="37"/>
      <c r="L72" s="38">
        <f t="shared" si="8"/>
        <v>0</v>
      </c>
      <c r="M72" s="38">
        <f t="shared" si="9"/>
        <v>0</v>
      </c>
      <c r="N72" s="38">
        <f t="shared" si="10"/>
        <v>0</v>
      </c>
      <c r="O72" s="38">
        <f t="shared" si="11"/>
        <v>0</v>
      </c>
      <c r="P72" s="38">
        <f t="shared" si="12"/>
        <v>0</v>
      </c>
      <c r="Q72" s="38">
        <f t="shared" si="13"/>
        <v>0</v>
      </c>
    </row>
    <row r="73" spans="1:237" s="12" customFormat="1" ht="26.25" thickBot="1" x14ac:dyDescent="0.25">
      <c r="A73" s="108" t="s">
        <v>1436</v>
      </c>
      <c r="B73" s="109"/>
      <c r="C73" s="112" t="s">
        <v>540</v>
      </c>
      <c r="D73" s="112" t="s">
        <v>526</v>
      </c>
      <c r="E73" s="109" t="s">
        <v>68</v>
      </c>
      <c r="F73" s="110">
        <v>68</v>
      </c>
      <c r="G73" s="77"/>
      <c r="H73" s="77"/>
      <c r="I73" s="78">
        <f t="shared" si="7"/>
        <v>0</v>
      </c>
      <c r="J73" s="77"/>
      <c r="K73" s="77"/>
      <c r="L73" s="78">
        <f t="shared" si="8"/>
        <v>0</v>
      </c>
      <c r="M73" s="78">
        <f t="shared" si="9"/>
        <v>0</v>
      </c>
      <c r="N73" s="78">
        <f t="shared" si="10"/>
        <v>0</v>
      </c>
      <c r="O73" s="78">
        <f t="shared" si="11"/>
        <v>0</v>
      </c>
      <c r="P73" s="78">
        <f t="shared" si="12"/>
        <v>0</v>
      </c>
      <c r="Q73" s="78">
        <f t="shared" si="13"/>
        <v>0</v>
      </c>
    </row>
    <row r="74" spans="1:237" x14ac:dyDescent="0.2">
      <c r="A74" s="324" t="s">
        <v>13</v>
      </c>
      <c r="B74" s="325"/>
      <c r="C74" s="325"/>
      <c r="D74" s="325"/>
      <c r="E74" s="325"/>
      <c r="F74" s="325"/>
      <c r="G74" s="325"/>
      <c r="H74" s="325"/>
      <c r="I74" s="325"/>
      <c r="J74" s="325"/>
      <c r="K74" s="325"/>
      <c r="L74" s="325"/>
      <c r="M74" s="39">
        <f>SUM(M17:M73)</f>
        <v>0</v>
      </c>
      <c r="N74" s="39">
        <f>SUM(N17:N73)</f>
        <v>0</v>
      </c>
      <c r="O74" s="39">
        <f>SUM(O17:O73)</f>
        <v>0</v>
      </c>
      <c r="P74" s="39">
        <f>SUM(P17:P73)</f>
        <v>0</v>
      </c>
      <c r="Q74" s="39">
        <f>SUM(Q17:Q73)</f>
        <v>0</v>
      </c>
      <c r="R74" s="16"/>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row>
    <row r="75" spans="1:237" ht="26.25" customHeight="1" thickBot="1" x14ac:dyDescent="0.25">
      <c r="A75" s="332" t="s">
        <v>37</v>
      </c>
      <c r="B75" s="333"/>
      <c r="C75" s="333"/>
      <c r="D75" s="333"/>
      <c r="E75" s="333"/>
      <c r="F75" s="333"/>
      <c r="G75" s="333"/>
      <c r="H75" s="333"/>
      <c r="I75" s="333"/>
      <c r="J75" s="333"/>
      <c r="K75" s="334"/>
      <c r="L75" s="40"/>
      <c r="M75" s="41"/>
      <c r="N75" s="41"/>
      <c r="O75" s="41">
        <f>ROUND(O74*L75,2)</f>
        <v>0</v>
      </c>
      <c r="P75" s="41"/>
      <c r="Q75" s="41">
        <f>O75</f>
        <v>0</v>
      </c>
      <c r="R75" s="42"/>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3"/>
      <c r="GC75" s="43"/>
      <c r="GD75" s="43"/>
      <c r="GE75" s="43"/>
      <c r="GF75" s="43"/>
      <c r="GG75" s="43"/>
      <c r="GH75" s="43"/>
      <c r="GI75" s="43"/>
      <c r="GJ75" s="43"/>
      <c r="GK75" s="43"/>
      <c r="GL75" s="43"/>
      <c r="GM75" s="43"/>
      <c r="GN75" s="43"/>
      <c r="GO75" s="43"/>
      <c r="GP75" s="43"/>
      <c r="GQ75" s="43"/>
      <c r="GR75" s="43"/>
      <c r="GS75" s="43"/>
      <c r="GT75" s="43"/>
      <c r="GU75" s="43"/>
      <c r="GV75" s="43"/>
      <c r="GW75" s="43"/>
      <c r="GX75" s="43"/>
      <c r="GY75" s="43"/>
      <c r="GZ75" s="43"/>
      <c r="HA75" s="43"/>
      <c r="HB75" s="43"/>
      <c r="HC75" s="43"/>
      <c r="HD75" s="43"/>
      <c r="HE75" s="43"/>
      <c r="HF75" s="43"/>
      <c r="HG75" s="43"/>
      <c r="HH75" s="43"/>
      <c r="HI75" s="43"/>
      <c r="HJ75" s="43"/>
      <c r="HK75" s="43"/>
      <c r="HL75" s="43"/>
      <c r="HM75" s="43"/>
      <c r="HN75" s="43"/>
      <c r="HO75" s="43"/>
      <c r="HP75" s="43"/>
      <c r="HQ75" s="43"/>
      <c r="HR75" s="43"/>
      <c r="HS75" s="43"/>
      <c r="HT75" s="43"/>
      <c r="HU75" s="43"/>
      <c r="HV75" s="43"/>
      <c r="HW75" s="43"/>
      <c r="HX75" s="43"/>
      <c r="HY75" s="43"/>
      <c r="HZ75" s="43"/>
      <c r="IA75" s="43"/>
      <c r="IB75" s="43"/>
      <c r="IC75" s="43"/>
    </row>
    <row r="76" spans="1:237" ht="16.5" thickBot="1" x14ac:dyDescent="0.25">
      <c r="A76" s="326" t="s">
        <v>35</v>
      </c>
      <c r="B76" s="327"/>
      <c r="C76" s="327"/>
      <c r="D76" s="327"/>
      <c r="E76" s="327"/>
      <c r="F76" s="327"/>
      <c r="G76" s="327"/>
      <c r="H76" s="327"/>
      <c r="I76" s="327"/>
      <c r="J76" s="327"/>
      <c r="K76" s="327"/>
      <c r="L76" s="327"/>
      <c r="M76" s="115">
        <f>M74</f>
        <v>0</v>
      </c>
      <c r="N76" s="115">
        <f>N74</f>
        <v>0</v>
      </c>
      <c r="O76" s="115">
        <f>O74+O75</f>
        <v>0</v>
      </c>
      <c r="P76" s="115">
        <f>P74</f>
        <v>0</v>
      </c>
      <c r="Q76" s="116">
        <f>Q74+Q75</f>
        <v>0</v>
      </c>
      <c r="R76" s="16"/>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row>
    <row r="77" spans="1:237" ht="15" customHeight="1" x14ac:dyDescent="0.2">
      <c r="A77" s="113"/>
      <c r="B77" s="113"/>
      <c r="C77" s="113"/>
      <c r="D77" s="113"/>
      <c r="E77" s="113"/>
      <c r="F77" s="113"/>
      <c r="G77" s="113"/>
      <c r="H77" s="113"/>
      <c r="I77" s="113"/>
      <c r="J77" s="113"/>
      <c r="K77" s="113"/>
      <c r="L77" s="113"/>
      <c r="M77" s="114"/>
      <c r="N77" s="114"/>
      <c r="O77" s="114"/>
      <c r="P77" s="114"/>
      <c r="Q77" s="114"/>
      <c r="R77" s="16"/>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row>
    <row r="78" spans="1:237" ht="12.75" customHeight="1" x14ac:dyDescent="0.2">
      <c r="A78" s="113"/>
      <c r="B78" s="113"/>
      <c r="C78" s="113"/>
      <c r="D78" s="113"/>
      <c r="E78" s="113"/>
      <c r="F78" s="113"/>
      <c r="G78" s="113"/>
      <c r="H78" s="113"/>
      <c r="I78" s="113"/>
      <c r="J78" s="113"/>
      <c r="K78" s="113"/>
      <c r="L78" s="113"/>
      <c r="M78" s="113"/>
      <c r="N78" s="113"/>
      <c r="O78" s="113"/>
      <c r="P78" s="113"/>
      <c r="Q78" s="114"/>
      <c r="R78" s="16"/>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row>
    <row r="79" spans="1:237" x14ac:dyDescent="0.2">
      <c r="A79" s="117" t="s">
        <v>36</v>
      </c>
      <c r="B79" s="113"/>
      <c r="C79" s="113"/>
      <c r="D79" s="113"/>
      <c r="E79" s="113"/>
      <c r="F79" s="113"/>
      <c r="G79" s="113"/>
      <c r="H79" s="113"/>
      <c r="I79" s="113"/>
      <c r="J79" s="113"/>
      <c r="K79" s="113"/>
      <c r="L79" s="113"/>
      <c r="M79" s="114"/>
      <c r="N79" s="114"/>
      <c r="O79" s="114"/>
      <c r="P79" s="114"/>
      <c r="Q79" s="114"/>
      <c r="R79" s="16"/>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row>
    <row r="80" spans="1:237" x14ac:dyDescent="0.2">
      <c r="A80" s="44"/>
      <c r="B80" s="44"/>
      <c r="C80" s="45"/>
      <c r="D80" s="45"/>
      <c r="E80" s="46"/>
      <c r="F80" s="47"/>
      <c r="G80" s="48"/>
      <c r="H80" s="48"/>
      <c r="I80" s="48"/>
      <c r="J80" s="48"/>
      <c r="K80" s="48"/>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44"/>
      <c r="CL80" s="44"/>
      <c r="CM80" s="44"/>
      <c r="CN80" s="44"/>
      <c r="CO80" s="44"/>
      <c r="CP80" s="44"/>
      <c r="CQ80" s="44"/>
      <c r="CR80" s="44"/>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c r="GG80" s="44"/>
      <c r="GH80" s="44"/>
      <c r="GI80" s="44"/>
      <c r="GJ80" s="44"/>
      <c r="GK80" s="44"/>
      <c r="GL80" s="44"/>
      <c r="GM80" s="44"/>
      <c r="GN80" s="44"/>
      <c r="GO80" s="44"/>
      <c r="GP80" s="44"/>
      <c r="GQ80" s="44"/>
      <c r="GR80" s="44"/>
      <c r="GS80" s="44"/>
      <c r="GT80" s="44"/>
      <c r="GU80" s="44"/>
      <c r="GV80" s="44"/>
      <c r="GW80" s="44"/>
      <c r="GX80" s="44"/>
      <c r="GY80" s="44"/>
      <c r="GZ80" s="44"/>
      <c r="HA80" s="44"/>
      <c r="HB80" s="44"/>
      <c r="HC80" s="44"/>
      <c r="HD80" s="44"/>
      <c r="HE80" s="44"/>
      <c r="HF80" s="44"/>
      <c r="HG80" s="44"/>
      <c r="HH80" s="44"/>
      <c r="HI80" s="44"/>
      <c r="HJ80" s="44"/>
      <c r="HK80" s="44"/>
      <c r="HL80" s="44"/>
      <c r="HM80" s="44"/>
      <c r="HN80" s="44"/>
      <c r="HO80" s="44"/>
      <c r="HP80" s="44"/>
      <c r="HQ80" s="44"/>
      <c r="HR80" s="44"/>
      <c r="HS80" s="44"/>
      <c r="HT80" s="44"/>
      <c r="HU80" s="44"/>
      <c r="HV80" s="44"/>
      <c r="HW80" s="44"/>
      <c r="HX80" s="44"/>
      <c r="HY80" s="44"/>
      <c r="HZ80" s="44"/>
      <c r="IA80" s="44"/>
      <c r="IB80" s="44"/>
      <c r="IC80" s="44"/>
    </row>
    <row r="81" spans="1:237" x14ac:dyDescent="0.2">
      <c r="A81" s="44"/>
      <c r="B81" s="44"/>
      <c r="C81" s="8"/>
      <c r="D81" s="49" t="s">
        <v>8</v>
      </c>
      <c r="E81" s="328">
        <f>Būv.KOPTĀME_!B30</f>
        <v>0</v>
      </c>
      <c r="F81" s="329"/>
      <c r="G81" s="329"/>
      <c r="H81" s="329"/>
      <c r="I81" s="329"/>
      <c r="J81" s="329"/>
      <c r="K81" s="329"/>
      <c r="L81" s="329"/>
      <c r="M81" s="329"/>
      <c r="N81" s="329"/>
      <c r="O81" s="329"/>
      <c r="P81" s="329"/>
      <c r="Q81" s="329"/>
      <c r="R81" s="48"/>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44"/>
      <c r="CL81" s="44"/>
      <c r="CM81" s="44"/>
      <c r="CN81" s="44"/>
      <c r="CO81" s="44"/>
      <c r="CP81" s="44"/>
      <c r="CQ81" s="44"/>
      <c r="CR81" s="44"/>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c r="GG81" s="44"/>
      <c r="GH81" s="44"/>
      <c r="GI81" s="44"/>
      <c r="GJ81" s="44"/>
      <c r="GK81" s="44"/>
      <c r="GL81" s="44"/>
      <c r="GM81" s="44"/>
      <c r="GN81" s="44"/>
      <c r="GO81" s="44"/>
      <c r="GP81" s="44"/>
      <c r="GQ81" s="44"/>
      <c r="GR81" s="44"/>
      <c r="GS81" s="44"/>
      <c r="GT81" s="44"/>
      <c r="GU81" s="44"/>
      <c r="GV81" s="44"/>
      <c r="GW81" s="44"/>
      <c r="GX81" s="44"/>
      <c r="GY81" s="44"/>
      <c r="GZ81" s="44"/>
      <c r="HA81" s="44"/>
      <c r="HB81" s="44"/>
      <c r="HC81" s="44"/>
      <c r="HD81" s="44"/>
      <c r="HE81" s="44"/>
      <c r="HF81" s="44"/>
      <c r="HG81" s="44"/>
      <c r="HH81" s="44"/>
      <c r="HI81" s="44"/>
      <c r="HJ81" s="44"/>
      <c r="HK81" s="44"/>
      <c r="HL81" s="44"/>
      <c r="HM81" s="44"/>
      <c r="HN81" s="44"/>
      <c r="HO81" s="44"/>
      <c r="HP81" s="44"/>
      <c r="HQ81" s="44"/>
      <c r="HR81" s="44"/>
      <c r="HS81" s="44"/>
      <c r="HT81" s="44"/>
      <c r="HU81" s="44"/>
      <c r="HV81" s="44"/>
      <c r="HW81" s="44"/>
      <c r="HX81" s="44"/>
      <c r="HY81" s="44"/>
      <c r="HZ81" s="44"/>
      <c r="IA81" s="44"/>
      <c r="IB81" s="44"/>
      <c r="IC81" s="44"/>
    </row>
    <row r="82" spans="1:237" x14ac:dyDescent="0.2">
      <c r="A82" s="50"/>
      <c r="B82" s="50"/>
      <c r="C82" s="8"/>
      <c r="D82" s="8"/>
      <c r="E82" s="321" t="s">
        <v>9</v>
      </c>
      <c r="F82" s="321"/>
      <c r="G82" s="321"/>
      <c r="H82" s="321"/>
      <c r="I82" s="321"/>
      <c r="J82" s="321"/>
      <c r="K82" s="321"/>
      <c r="L82" s="321"/>
      <c r="M82" s="321"/>
      <c r="N82" s="321"/>
      <c r="O82" s="321"/>
      <c r="P82" s="321"/>
      <c r="Q82" s="321"/>
      <c r="R82" s="16"/>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row>
    <row r="83" spans="1:237" x14ac:dyDescent="0.2">
      <c r="A83" s="51"/>
      <c r="B83" s="51"/>
      <c r="C83" s="8"/>
      <c r="D83" s="52" t="s">
        <v>14</v>
      </c>
      <c r="E83" s="330">
        <f>Kopsav.1!C44</f>
        <v>0</v>
      </c>
      <c r="F83" s="331"/>
      <c r="G83" s="331"/>
      <c r="H83" s="331"/>
      <c r="I83" s="331"/>
      <c r="J83" s="331"/>
      <c r="K83" s="331"/>
      <c r="L83" s="331"/>
      <c r="M83" s="331"/>
      <c r="N83" s="331"/>
      <c r="O83" s="331"/>
      <c r="P83" s="331"/>
      <c r="Q83" s="331"/>
      <c r="R83" s="16"/>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row>
    <row r="84" spans="1:237" x14ac:dyDescent="0.2">
      <c r="A84" s="51"/>
      <c r="B84" s="51"/>
      <c r="C84" s="53"/>
      <c r="D84" s="53"/>
      <c r="E84" s="321" t="s">
        <v>9</v>
      </c>
      <c r="F84" s="321"/>
      <c r="G84" s="321"/>
      <c r="H84" s="321"/>
      <c r="I84" s="321"/>
      <c r="J84" s="321"/>
      <c r="K84" s="321"/>
      <c r="L84" s="321"/>
      <c r="M84" s="321"/>
      <c r="N84" s="321"/>
      <c r="O84" s="321"/>
      <c r="P84" s="321"/>
      <c r="Q84" s="321"/>
      <c r="R84" s="16"/>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row>
    <row r="85" spans="1:237" x14ac:dyDescent="0.2">
      <c r="A85" s="51"/>
      <c r="B85" s="51"/>
      <c r="C85" s="8"/>
      <c r="D85" s="52" t="s">
        <v>15</v>
      </c>
      <c r="E85" s="322"/>
      <c r="F85" s="322"/>
      <c r="G85" s="322"/>
      <c r="H85" s="322"/>
      <c r="I85" s="54"/>
      <c r="J85" s="54"/>
      <c r="K85" s="54"/>
      <c r="L85" s="55"/>
      <c r="M85" s="55"/>
      <c r="N85" s="55"/>
      <c r="O85" s="55"/>
      <c r="P85" s="55"/>
      <c r="Q85" s="55"/>
      <c r="R85" s="16"/>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row>
    <row r="86" spans="1:237" x14ac:dyDescent="0.2">
      <c r="A86" s="51"/>
      <c r="B86" s="51"/>
      <c r="C86" s="323"/>
      <c r="D86" s="323"/>
      <c r="E86" s="323"/>
      <c r="F86" s="56"/>
      <c r="G86" s="57"/>
      <c r="H86" s="57"/>
      <c r="I86" s="57"/>
      <c r="J86" s="57"/>
      <c r="K86" s="57"/>
      <c r="L86" s="58"/>
      <c r="M86" s="58"/>
      <c r="N86" s="58"/>
      <c r="O86" s="58"/>
      <c r="P86" s="55"/>
      <c r="Q86" s="55"/>
      <c r="R86" s="16"/>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row>
    <row r="87" spans="1:237" x14ac:dyDescent="0.2">
      <c r="A87" s="59"/>
      <c r="B87" s="59"/>
      <c r="C87" s="60"/>
      <c r="D87" s="60"/>
      <c r="E87" s="61"/>
      <c r="F87" s="56"/>
      <c r="G87" s="62"/>
      <c r="H87" s="63"/>
      <c r="I87" s="63"/>
      <c r="J87" s="63"/>
      <c r="K87" s="63"/>
      <c r="L87" s="64"/>
      <c r="M87" s="64"/>
      <c r="N87" s="64"/>
      <c r="O87" s="64"/>
      <c r="P87" s="65"/>
      <c r="Q87" s="65"/>
      <c r="R87" s="18"/>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row>
    <row r="88" spans="1:237" x14ac:dyDescent="0.2">
      <c r="B88" s="118"/>
      <c r="C88" s="66"/>
      <c r="D88" s="66"/>
      <c r="E88" s="67"/>
      <c r="F88" s="68"/>
      <c r="G88" s="69"/>
      <c r="H88" s="69"/>
      <c r="I88" s="70"/>
      <c r="J88" s="69"/>
      <c r="K88" s="69"/>
      <c r="L88" s="7"/>
      <c r="M88" s="7"/>
      <c r="N88" s="7"/>
      <c r="O88" s="7"/>
      <c r="P88" s="7"/>
    </row>
    <row r="89" spans="1:237" ht="15" x14ac:dyDescent="0.2">
      <c r="B89" s="118"/>
      <c r="C89" s="122"/>
      <c r="D89" s="122"/>
      <c r="E89" s="122"/>
      <c r="F89" s="122"/>
      <c r="G89" s="122"/>
      <c r="H89" s="122"/>
      <c r="I89" s="122"/>
      <c r="J89" s="122"/>
      <c r="K89" s="122"/>
      <c r="L89" s="122"/>
      <c r="M89" s="122"/>
      <c r="N89" s="119"/>
      <c r="O89" s="120"/>
      <c r="P89" s="7"/>
    </row>
    <row r="90" spans="1:237" ht="15" x14ac:dyDescent="0.2">
      <c r="B90" s="118"/>
      <c r="C90" s="122"/>
      <c r="D90" s="122"/>
      <c r="E90" s="122"/>
      <c r="F90" s="122"/>
      <c r="G90" s="122"/>
      <c r="H90" s="122"/>
      <c r="I90" s="122"/>
      <c r="J90" s="122"/>
      <c r="K90" s="122"/>
      <c r="L90" s="122"/>
      <c r="M90" s="122"/>
      <c r="N90" s="119"/>
      <c r="O90" s="120"/>
      <c r="P90" s="7"/>
    </row>
    <row r="91" spans="1:237" ht="15" x14ac:dyDescent="0.2">
      <c r="B91" s="118"/>
      <c r="C91" s="122"/>
      <c r="D91" s="122"/>
      <c r="E91" s="122"/>
      <c r="F91" s="122"/>
      <c r="G91" s="122"/>
      <c r="H91" s="122"/>
      <c r="I91" s="122"/>
      <c r="J91" s="122"/>
      <c r="K91" s="122"/>
      <c r="L91" s="122"/>
      <c r="M91" s="122"/>
      <c r="N91" s="119"/>
      <c r="O91" s="120"/>
      <c r="P91" s="7"/>
    </row>
    <row r="92" spans="1:237" ht="14.25" x14ac:dyDescent="0.2">
      <c r="B92" s="118"/>
      <c r="C92" s="123"/>
      <c r="D92" s="123"/>
      <c r="E92" s="123"/>
      <c r="F92" s="123"/>
      <c r="G92" s="123"/>
      <c r="H92" s="123"/>
      <c r="I92" s="123"/>
      <c r="J92" s="123"/>
      <c r="K92" s="123"/>
      <c r="L92" s="123"/>
      <c r="M92" s="123"/>
      <c r="N92" s="123"/>
      <c r="O92" s="121"/>
      <c r="P92" s="7"/>
    </row>
    <row r="93" spans="1:237" x14ac:dyDescent="0.2">
      <c r="B93" s="118"/>
      <c r="C93" s="66"/>
      <c r="D93" s="66"/>
      <c r="E93" s="67"/>
      <c r="F93" s="68"/>
      <c r="G93" s="69"/>
      <c r="H93" s="69"/>
      <c r="I93" s="71"/>
      <c r="J93" s="69"/>
      <c r="K93" s="69"/>
      <c r="L93" s="7"/>
      <c r="M93" s="7"/>
      <c r="N93" s="7"/>
      <c r="O93" s="7"/>
      <c r="P93" s="7"/>
    </row>
    <row r="94" spans="1:237" x14ac:dyDescent="0.2">
      <c r="B94" s="118"/>
      <c r="C94" s="66"/>
      <c r="D94" s="66"/>
      <c r="E94" s="67"/>
      <c r="F94" s="68"/>
      <c r="G94" s="69"/>
      <c r="H94" s="69"/>
      <c r="I94" s="71"/>
      <c r="J94" s="72"/>
      <c r="K94" s="72"/>
      <c r="L94" s="9"/>
      <c r="M94" s="7"/>
      <c r="N94" s="7"/>
      <c r="O94" s="7"/>
      <c r="P94" s="7"/>
    </row>
    <row r="95" spans="1:237" x14ac:dyDescent="0.2">
      <c r="C95" s="66"/>
      <c r="D95" s="66"/>
      <c r="E95" s="67"/>
      <c r="F95" s="68"/>
      <c r="G95" s="69"/>
      <c r="H95" s="69"/>
      <c r="I95" s="69"/>
      <c r="J95" s="69"/>
      <c r="K95" s="69"/>
      <c r="L95" s="7"/>
    </row>
  </sheetData>
  <sheetProtection algorithmName="SHA-512" hashValue="1GzLyP+SGDUDtjSj3gU/87KsUFwL6XdXWFoBjR7jQpjgW4boT02r88Ol7kOYNqhBqL8/Les+pDRocoxPj6FoUg==" saltValue="4bqf5PbnpUDj7vuk8iVwnQ==" spinCount="100000" sheet="1" formatCells="0" formatColumns="0" formatRows="0" selectLockedCells="1" sort="0" autoFilter="0" pivotTables="0"/>
  <autoFilter ref="A16:Q76"/>
  <mergeCells count="21">
    <mergeCell ref="E81:Q81"/>
    <mergeCell ref="A4:Q4"/>
    <mergeCell ref="A6:Q6"/>
    <mergeCell ref="O11:P11"/>
    <mergeCell ref="O12:P12"/>
    <mergeCell ref="A14:A15"/>
    <mergeCell ref="B14:B15"/>
    <mergeCell ref="C14:C15"/>
    <mergeCell ref="D14:D15"/>
    <mergeCell ref="E14:E15"/>
    <mergeCell ref="F14:F15"/>
    <mergeCell ref="G14:L14"/>
    <mergeCell ref="M14:Q14"/>
    <mergeCell ref="A74:L74"/>
    <mergeCell ref="A75:K75"/>
    <mergeCell ref="A76:L76"/>
    <mergeCell ref="E82:Q82"/>
    <mergeCell ref="E83:Q83"/>
    <mergeCell ref="E84:Q84"/>
    <mergeCell ref="E85:H85"/>
    <mergeCell ref="C86:E86"/>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62" max="16"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55"/>
  <sheetViews>
    <sheetView view="pageBreakPreview"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1438</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1437</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Kopsav.2!A6</f>
        <v>Objekta nosaukums: „Tramvaju līnijas pieguļošās teritorijas kompleksa rekonstrukcija Liepājā." 2.kārta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383</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Q36</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25.5" x14ac:dyDescent="0.2">
      <c r="A17" s="208"/>
      <c r="B17" s="202" t="s">
        <v>384</v>
      </c>
      <c r="C17" s="222" t="s">
        <v>1439</v>
      </c>
      <c r="D17" s="220"/>
      <c r="E17" s="202"/>
      <c r="F17" s="210"/>
      <c r="G17" s="203"/>
      <c r="H17" s="203"/>
      <c r="I17" s="203"/>
      <c r="J17" s="203"/>
      <c r="K17" s="203"/>
      <c r="L17" s="203"/>
      <c r="M17" s="203"/>
      <c r="N17" s="203"/>
      <c r="O17" s="203"/>
      <c r="P17" s="203"/>
      <c r="Q17" s="203"/>
    </row>
    <row r="18" spans="1:17" ht="25.5" x14ac:dyDescent="0.2">
      <c r="A18" s="208" t="s">
        <v>49</v>
      </c>
      <c r="B18" s="202"/>
      <c r="C18" s="222" t="s">
        <v>1440</v>
      </c>
      <c r="D18" s="220"/>
      <c r="E18" s="202"/>
      <c r="F18" s="210"/>
      <c r="G18" s="203"/>
      <c r="H18" s="203"/>
      <c r="I18" s="203"/>
      <c r="J18" s="203"/>
      <c r="K18" s="203"/>
      <c r="L18" s="203"/>
      <c r="M18" s="203"/>
      <c r="N18" s="203"/>
      <c r="O18" s="203"/>
      <c r="P18" s="203"/>
      <c r="Q18" s="203"/>
    </row>
    <row r="19" spans="1:17" ht="25.5" x14ac:dyDescent="0.2">
      <c r="A19" s="105" t="s">
        <v>146</v>
      </c>
      <c r="B19" s="106"/>
      <c r="C19" s="111" t="s">
        <v>451</v>
      </c>
      <c r="D19" s="111" t="s">
        <v>1407</v>
      </c>
      <c r="E19" s="106" t="s">
        <v>74</v>
      </c>
      <c r="F19" s="107">
        <v>215</v>
      </c>
      <c r="G19" s="37"/>
      <c r="H19" s="37"/>
      <c r="I19" s="38">
        <f t="shared" ref="I19:I33" si="0">ROUND(G19*H19,2)</f>
        <v>0</v>
      </c>
      <c r="J19" s="37"/>
      <c r="K19" s="37"/>
      <c r="L19" s="38">
        <f t="shared" ref="L19:L33" si="1">I19+J19+K19</f>
        <v>0</v>
      </c>
      <c r="M19" s="38">
        <f t="shared" ref="M19:M33" si="2">ROUND(F19*G19,2)</f>
        <v>0</v>
      </c>
      <c r="N19" s="38">
        <f t="shared" ref="N19:N33" si="3">ROUND(F19*I19,2)</f>
        <v>0</v>
      </c>
      <c r="O19" s="38">
        <f t="shared" ref="O19:O33" si="4">ROUND(F19*J19,2)</f>
        <v>0</v>
      </c>
      <c r="P19" s="38">
        <f t="shared" ref="P19:P33" si="5">ROUND(F19*K19,2)</f>
        <v>0</v>
      </c>
      <c r="Q19" s="38">
        <f t="shared" ref="Q19:Q33" si="6">N19+O19+P19</f>
        <v>0</v>
      </c>
    </row>
    <row r="20" spans="1:17" ht="25.5" x14ac:dyDescent="0.2">
      <c r="A20" s="105" t="s">
        <v>148</v>
      </c>
      <c r="B20" s="106"/>
      <c r="C20" s="111" t="s">
        <v>557</v>
      </c>
      <c r="D20" s="111" t="s">
        <v>1407</v>
      </c>
      <c r="E20" s="106" t="s">
        <v>68</v>
      </c>
      <c r="F20" s="107">
        <v>715</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17" ht="25.5" x14ac:dyDescent="0.2">
      <c r="A21" s="105" t="s">
        <v>150</v>
      </c>
      <c r="B21" s="106"/>
      <c r="C21" s="111" t="s">
        <v>455</v>
      </c>
      <c r="D21" s="111" t="s">
        <v>1407</v>
      </c>
      <c r="E21" s="106" t="s">
        <v>74</v>
      </c>
      <c r="F21" s="107">
        <v>22</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ht="25.5" x14ac:dyDescent="0.2">
      <c r="A22" s="105" t="s">
        <v>108</v>
      </c>
      <c r="B22" s="106"/>
      <c r="C22" s="111" t="s">
        <v>558</v>
      </c>
      <c r="D22" s="111" t="s">
        <v>526</v>
      </c>
      <c r="E22" s="106" t="s">
        <v>68</v>
      </c>
      <c r="F22" s="107">
        <v>34</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ht="25.5" x14ac:dyDescent="0.2">
      <c r="A23" s="105" t="s">
        <v>109</v>
      </c>
      <c r="B23" s="106"/>
      <c r="C23" s="111" t="s">
        <v>559</v>
      </c>
      <c r="D23" s="111" t="s">
        <v>526</v>
      </c>
      <c r="E23" s="106" t="s">
        <v>68</v>
      </c>
      <c r="F23" s="107">
        <v>12</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ht="25.5" x14ac:dyDescent="0.2">
      <c r="A24" s="105" t="s">
        <v>110</v>
      </c>
      <c r="B24" s="106"/>
      <c r="C24" s="111" t="s">
        <v>566</v>
      </c>
      <c r="D24" s="111" t="s">
        <v>526</v>
      </c>
      <c r="E24" s="106" t="s">
        <v>68</v>
      </c>
      <c r="F24" s="107">
        <v>73</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ht="25.5" x14ac:dyDescent="0.2">
      <c r="A25" s="105" t="s">
        <v>111</v>
      </c>
      <c r="B25" s="106"/>
      <c r="C25" s="111" t="s">
        <v>568</v>
      </c>
      <c r="D25" s="111" t="s">
        <v>526</v>
      </c>
      <c r="E25" s="106" t="s">
        <v>68</v>
      </c>
      <c r="F25" s="107">
        <v>386</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ht="25.5" x14ac:dyDescent="0.2">
      <c r="A26" s="105" t="s">
        <v>112</v>
      </c>
      <c r="B26" s="106"/>
      <c r="C26" s="111" t="s">
        <v>570</v>
      </c>
      <c r="D26" s="111" t="s">
        <v>526</v>
      </c>
      <c r="E26" s="106" t="s">
        <v>68</v>
      </c>
      <c r="F26" s="107">
        <v>42</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ht="25.5" x14ac:dyDescent="0.2">
      <c r="A27" s="105" t="s">
        <v>113</v>
      </c>
      <c r="B27" s="106"/>
      <c r="C27" s="111" t="s">
        <v>572</v>
      </c>
      <c r="D27" s="111" t="s">
        <v>526</v>
      </c>
      <c r="E27" s="106" t="s">
        <v>68</v>
      </c>
      <c r="F27" s="107">
        <v>5</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ht="25.5" x14ac:dyDescent="0.2">
      <c r="A28" s="105" t="s">
        <v>114</v>
      </c>
      <c r="B28" s="106"/>
      <c r="C28" s="111" t="s">
        <v>574</v>
      </c>
      <c r="D28" s="111" t="s">
        <v>526</v>
      </c>
      <c r="E28" s="106" t="s">
        <v>116</v>
      </c>
      <c r="F28" s="107">
        <v>24</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ht="25.5" x14ac:dyDescent="0.2">
      <c r="A29" s="208" t="s">
        <v>50</v>
      </c>
      <c r="B29" s="202" t="s">
        <v>384</v>
      </c>
      <c r="C29" s="222" t="s">
        <v>1441</v>
      </c>
      <c r="D29" s="220" t="s">
        <v>1407</v>
      </c>
      <c r="E29" s="202"/>
      <c r="F29" s="210"/>
      <c r="G29" s="203"/>
      <c r="H29" s="203"/>
      <c r="I29" s="203"/>
      <c r="J29" s="203"/>
      <c r="K29" s="203"/>
      <c r="L29" s="203"/>
      <c r="M29" s="203"/>
      <c r="N29" s="203"/>
      <c r="O29" s="203"/>
      <c r="P29" s="203"/>
      <c r="Q29" s="203"/>
    </row>
    <row r="30" spans="1:17" ht="25.5" x14ac:dyDescent="0.2">
      <c r="A30" s="105" t="s">
        <v>72</v>
      </c>
      <c r="B30" s="106"/>
      <c r="C30" s="111" t="s">
        <v>451</v>
      </c>
      <c r="D30" s="111" t="s">
        <v>1407</v>
      </c>
      <c r="E30" s="106" t="s">
        <v>74</v>
      </c>
      <c r="F30" s="107">
        <v>9</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ht="25.5" x14ac:dyDescent="0.2">
      <c r="A31" s="105" t="s">
        <v>75</v>
      </c>
      <c r="B31" s="106"/>
      <c r="C31" s="111" t="s">
        <v>557</v>
      </c>
      <c r="D31" s="111" t="s">
        <v>1407</v>
      </c>
      <c r="E31" s="106" t="s">
        <v>68</v>
      </c>
      <c r="F31" s="107">
        <v>29</v>
      </c>
      <c r="G31" s="37"/>
      <c r="H31" s="37"/>
      <c r="I31" s="38">
        <f t="shared" si="0"/>
        <v>0</v>
      </c>
      <c r="J31" s="37"/>
      <c r="K31" s="37"/>
      <c r="L31" s="38">
        <f t="shared" si="1"/>
        <v>0</v>
      </c>
      <c r="M31" s="38">
        <f t="shared" si="2"/>
        <v>0</v>
      </c>
      <c r="N31" s="38">
        <f t="shared" si="3"/>
        <v>0</v>
      </c>
      <c r="O31" s="38">
        <f t="shared" si="4"/>
        <v>0</v>
      </c>
      <c r="P31" s="38">
        <f t="shared" si="5"/>
        <v>0</v>
      </c>
      <c r="Q31" s="38">
        <f t="shared" si="6"/>
        <v>0</v>
      </c>
    </row>
    <row r="32" spans="1:17" ht="25.5" x14ac:dyDescent="0.2">
      <c r="A32" s="105" t="s">
        <v>90</v>
      </c>
      <c r="B32" s="106"/>
      <c r="C32" s="111" t="s">
        <v>469</v>
      </c>
      <c r="D32" s="111" t="s">
        <v>1407</v>
      </c>
      <c r="E32" s="106" t="s">
        <v>74</v>
      </c>
      <c r="F32" s="107">
        <v>1.5</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237" ht="26.25" thickBot="1" x14ac:dyDescent="0.25">
      <c r="A33" s="108" t="s">
        <v>91</v>
      </c>
      <c r="B33" s="109"/>
      <c r="C33" s="112" t="s">
        <v>584</v>
      </c>
      <c r="D33" s="112" t="s">
        <v>526</v>
      </c>
      <c r="E33" s="109" t="s">
        <v>68</v>
      </c>
      <c r="F33" s="110">
        <v>22</v>
      </c>
      <c r="G33" s="77"/>
      <c r="H33" s="77"/>
      <c r="I33" s="78">
        <f t="shared" si="0"/>
        <v>0</v>
      </c>
      <c r="J33" s="77"/>
      <c r="K33" s="77"/>
      <c r="L33" s="78">
        <f t="shared" si="1"/>
        <v>0</v>
      </c>
      <c r="M33" s="78">
        <f t="shared" si="2"/>
        <v>0</v>
      </c>
      <c r="N33" s="78">
        <f t="shared" si="3"/>
        <v>0</v>
      </c>
      <c r="O33" s="78">
        <f t="shared" si="4"/>
        <v>0</v>
      </c>
      <c r="P33" s="78">
        <f t="shared" si="5"/>
        <v>0</v>
      </c>
      <c r="Q33" s="78">
        <f t="shared" si="6"/>
        <v>0</v>
      </c>
    </row>
    <row r="34" spans="1:237" x14ac:dyDescent="0.2">
      <c r="A34" s="324" t="s">
        <v>13</v>
      </c>
      <c r="B34" s="325"/>
      <c r="C34" s="325"/>
      <c r="D34" s="325"/>
      <c r="E34" s="325"/>
      <c r="F34" s="325"/>
      <c r="G34" s="325"/>
      <c r="H34" s="325"/>
      <c r="I34" s="325"/>
      <c r="J34" s="325"/>
      <c r="K34" s="325"/>
      <c r="L34" s="325"/>
      <c r="M34" s="39">
        <f>SUM(M17:M33)</f>
        <v>0</v>
      </c>
      <c r="N34" s="39">
        <f>SUM(N17:N33)</f>
        <v>0</v>
      </c>
      <c r="O34" s="39">
        <f>SUM(O17:O33)</f>
        <v>0</v>
      </c>
      <c r="P34" s="39">
        <f>SUM(P17:P33)</f>
        <v>0</v>
      </c>
      <c r="Q34" s="39">
        <f>SUM(Q17:Q33)</f>
        <v>0</v>
      </c>
      <c r="R34" s="16"/>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row>
    <row r="35" spans="1:237" ht="26.25" customHeight="1" thickBot="1" x14ac:dyDescent="0.25">
      <c r="A35" s="332" t="s">
        <v>37</v>
      </c>
      <c r="B35" s="333"/>
      <c r="C35" s="333"/>
      <c r="D35" s="333"/>
      <c r="E35" s="333"/>
      <c r="F35" s="333"/>
      <c r="G35" s="333"/>
      <c r="H35" s="333"/>
      <c r="I35" s="333"/>
      <c r="J35" s="333"/>
      <c r="K35" s="334"/>
      <c r="L35" s="40"/>
      <c r="M35" s="41"/>
      <c r="N35" s="41"/>
      <c r="O35" s="41">
        <f>ROUND(O34*L35,2)</f>
        <v>0</v>
      </c>
      <c r="P35" s="41"/>
      <c r="Q35" s="41">
        <f>O35</f>
        <v>0</v>
      </c>
      <c r="R35" s="42"/>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row>
    <row r="36" spans="1:237" ht="16.5" thickBot="1" x14ac:dyDescent="0.25">
      <c r="A36" s="326" t="s">
        <v>35</v>
      </c>
      <c r="B36" s="327"/>
      <c r="C36" s="327"/>
      <c r="D36" s="327"/>
      <c r="E36" s="327"/>
      <c r="F36" s="327"/>
      <c r="G36" s="327"/>
      <c r="H36" s="327"/>
      <c r="I36" s="327"/>
      <c r="J36" s="327"/>
      <c r="K36" s="327"/>
      <c r="L36" s="327"/>
      <c r="M36" s="115">
        <f>M34</f>
        <v>0</v>
      </c>
      <c r="N36" s="115">
        <f>N34</f>
        <v>0</v>
      </c>
      <c r="O36" s="115">
        <f>O34+O35</f>
        <v>0</v>
      </c>
      <c r="P36" s="115">
        <f>P34</f>
        <v>0</v>
      </c>
      <c r="Q36" s="116">
        <f>Q34+Q35</f>
        <v>0</v>
      </c>
      <c r="R36" s="16"/>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row>
    <row r="37" spans="1:237" ht="15" customHeight="1" x14ac:dyDescent="0.2">
      <c r="A37" s="113"/>
      <c r="B37" s="113"/>
      <c r="C37" s="113"/>
      <c r="D37" s="113"/>
      <c r="E37" s="113"/>
      <c r="F37" s="113"/>
      <c r="G37" s="113"/>
      <c r="H37" s="113"/>
      <c r="I37" s="113"/>
      <c r="J37" s="113"/>
      <c r="K37" s="113"/>
      <c r="L37" s="113"/>
      <c r="M37" s="114"/>
      <c r="N37" s="114"/>
      <c r="O37" s="114"/>
      <c r="P37" s="114"/>
      <c r="Q37" s="114"/>
      <c r="R37" s="16"/>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row>
    <row r="38" spans="1:237" ht="12.75" customHeight="1" x14ac:dyDescent="0.2">
      <c r="A38" s="113"/>
      <c r="B38" s="113"/>
      <c r="C38" s="113"/>
      <c r="D38" s="113"/>
      <c r="E38" s="113"/>
      <c r="F38" s="113"/>
      <c r="G38" s="113"/>
      <c r="H38" s="113"/>
      <c r="I38" s="113"/>
      <c r="J38" s="113"/>
      <c r="K38" s="113"/>
      <c r="L38" s="113"/>
      <c r="M38" s="113"/>
      <c r="N38" s="113"/>
      <c r="O38" s="113"/>
      <c r="P38" s="113"/>
      <c r="Q38" s="114"/>
      <c r="R38" s="16"/>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row>
    <row r="39" spans="1:237" x14ac:dyDescent="0.2">
      <c r="A39" s="117" t="s">
        <v>36</v>
      </c>
      <c r="B39" s="113"/>
      <c r="C39" s="113"/>
      <c r="D39" s="113"/>
      <c r="E39" s="113"/>
      <c r="F39" s="113"/>
      <c r="G39" s="113"/>
      <c r="H39" s="113"/>
      <c r="I39" s="113"/>
      <c r="J39" s="113"/>
      <c r="K39" s="113"/>
      <c r="L39" s="113"/>
      <c r="M39" s="114"/>
      <c r="N39" s="114"/>
      <c r="O39" s="114"/>
      <c r="P39" s="114"/>
      <c r="Q39" s="114"/>
      <c r="R39" s="16"/>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row>
    <row r="40" spans="1:237" x14ac:dyDescent="0.2">
      <c r="A40" s="44"/>
      <c r="B40" s="44"/>
      <c r="C40" s="45"/>
      <c r="D40" s="45"/>
      <c r="E40" s="46"/>
      <c r="F40" s="47"/>
      <c r="G40" s="48"/>
      <c r="H40" s="48"/>
      <c r="I40" s="48"/>
      <c r="J40" s="48"/>
      <c r="K40" s="48"/>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row>
    <row r="41" spans="1:237" x14ac:dyDescent="0.2">
      <c r="A41" s="44"/>
      <c r="B41" s="44"/>
      <c r="C41" s="8"/>
      <c r="D41" s="49" t="s">
        <v>8</v>
      </c>
      <c r="E41" s="328">
        <f>Būv.KOPTĀME_!B30</f>
        <v>0</v>
      </c>
      <c r="F41" s="329"/>
      <c r="G41" s="329"/>
      <c r="H41" s="329"/>
      <c r="I41" s="329"/>
      <c r="J41" s="329"/>
      <c r="K41" s="329"/>
      <c r="L41" s="329"/>
      <c r="M41" s="329"/>
      <c r="N41" s="329"/>
      <c r="O41" s="329"/>
      <c r="P41" s="329"/>
      <c r="Q41" s="329"/>
      <c r="R41" s="48"/>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c r="GZ41" s="44"/>
      <c r="HA41" s="44"/>
      <c r="HB41" s="44"/>
      <c r="HC41" s="44"/>
      <c r="HD41" s="44"/>
      <c r="HE41" s="44"/>
      <c r="HF41" s="44"/>
      <c r="HG41" s="44"/>
      <c r="HH41" s="44"/>
      <c r="HI41" s="44"/>
      <c r="HJ41" s="44"/>
      <c r="HK41" s="44"/>
      <c r="HL41" s="44"/>
      <c r="HM41" s="44"/>
      <c r="HN41" s="44"/>
      <c r="HO41" s="44"/>
      <c r="HP41" s="44"/>
      <c r="HQ41" s="44"/>
      <c r="HR41" s="44"/>
      <c r="HS41" s="44"/>
      <c r="HT41" s="44"/>
      <c r="HU41" s="44"/>
      <c r="HV41" s="44"/>
      <c r="HW41" s="44"/>
      <c r="HX41" s="44"/>
      <c r="HY41" s="44"/>
      <c r="HZ41" s="44"/>
      <c r="IA41" s="44"/>
      <c r="IB41" s="44"/>
      <c r="IC41" s="44"/>
    </row>
    <row r="42" spans="1:237" x14ac:dyDescent="0.2">
      <c r="A42" s="50"/>
      <c r="B42" s="50"/>
      <c r="C42" s="8"/>
      <c r="D42" s="8"/>
      <c r="E42" s="321" t="s">
        <v>9</v>
      </c>
      <c r="F42" s="321"/>
      <c r="G42" s="321"/>
      <c r="H42" s="321"/>
      <c r="I42" s="321"/>
      <c r="J42" s="321"/>
      <c r="K42" s="321"/>
      <c r="L42" s="321"/>
      <c r="M42" s="321"/>
      <c r="N42" s="321"/>
      <c r="O42" s="321"/>
      <c r="P42" s="321"/>
      <c r="Q42" s="321"/>
      <c r="R42" s="16"/>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row>
    <row r="43" spans="1:237" x14ac:dyDescent="0.2">
      <c r="A43" s="51"/>
      <c r="B43" s="51"/>
      <c r="C43" s="8"/>
      <c r="D43" s="52" t="s">
        <v>14</v>
      </c>
      <c r="E43" s="330">
        <f>Kopsav.1!C44</f>
        <v>0</v>
      </c>
      <c r="F43" s="331"/>
      <c r="G43" s="331"/>
      <c r="H43" s="331"/>
      <c r="I43" s="331"/>
      <c r="J43" s="331"/>
      <c r="K43" s="331"/>
      <c r="L43" s="331"/>
      <c r="M43" s="331"/>
      <c r="N43" s="331"/>
      <c r="O43" s="331"/>
      <c r="P43" s="331"/>
      <c r="Q43" s="331"/>
      <c r="R43" s="16"/>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row>
    <row r="44" spans="1:237" x14ac:dyDescent="0.2">
      <c r="A44" s="51"/>
      <c r="B44" s="51"/>
      <c r="C44" s="53"/>
      <c r="D44" s="53"/>
      <c r="E44" s="321" t="s">
        <v>9</v>
      </c>
      <c r="F44" s="321"/>
      <c r="G44" s="321"/>
      <c r="H44" s="321"/>
      <c r="I44" s="321"/>
      <c r="J44" s="321"/>
      <c r="K44" s="321"/>
      <c r="L44" s="321"/>
      <c r="M44" s="321"/>
      <c r="N44" s="321"/>
      <c r="O44" s="321"/>
      <c r="P44" s="321"/>
      <c r="Q44" s="321"/>
      <c r="R44" s="16"/>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row>
    <row r="45" spans="1:237" x14ac:dyDescent="0.2">
      <c r="A45" s="51"/>
      <c r="B45" s="51"/>
      <c r="C45" s="8"/>
      <c r="D45" s="52" t="s">
        <v>15</v>
      </c>
      <c r="E45" s="322"/>
      <c r="F45" s="322"/>
      <c r="G45" s="322"/>
      <c r="H45" s="322"/>
      <c r="I45" s="54"/>
      <c r="J45" s="54"/>
      <c r="K45" s="54"/>
      <c r="L45" s="55"/>
      <c r="M45" s="55"/>
      <c r="N45" s="55"/>
      <c r="O45" s="55"/>
      <c r="P45" s="55"/>
      <c r="Q45" s="55"/>
      <c r="R45" s="16"/>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row>
    <row r="46" spans="1:237" x14ac:dyDescent="0.2">
      <c r="A46" s="51"/>
      <c r="B46" s="51"/>
      <c r="C46" s="323"/>
      <c r="D46" s="323"/>
      <c r="E46" s="323"/>
      <c r="F46" s="56"/>
      <c r="G46" s="57"/>
      <c r="H46" s="57"/>
      <c r="I46" s="57"/>
      <c r="J46" s="57"/>
      <c r="K46" s="57"/>
      <c r="L46" s="58"/>
      <c r="M46" s="58"/>
      <c r="N46" s="58"/>
      <c r="O46" s="58"/>
      <c r="P46" s="55"/>
      <c r="Q46" s="55"/>
      <c r="R46" s="16"/>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row>
    <row r="47" spans="1:237" x14ac:dyDescent="0.2">
      <c r="A47" s="59"/>
      <c r="B47" s="59"/>
      <c r="C47" s="60"/>
      <c r="D47" s="60"/>
      <c r="E47" s="61"/>
      <c r="F47" s="56"/>
      <c r="G47" s="62"/>
      <c r="H47" s="63"/>
      <c r="I47" s="63"/>
      <c r="J47" s="63"/>
      <c r="K47" s="63"/>
      <c r="L47" s="64"/>
      <c r="M47" s="64"/>
      <c r="N47" s="64"/>
      <c r="O47" s="64"/>
      <c r="P47" s="65"/>
      <c r="Q47" s="65"/>
      <c r="R47" s="18"/>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row>
    <row r="48" spans="1:237" x14ac:dyDescent="0.2">
      <c r="B48" s="118"/>
      <c r="C48" s="66"/>
      <c r="D48" s="66"/>
      <c r="E48" s="67"/>
      <c r="F48" s="68"/>
      <c r="G48" s="69"/>
      <c r="H48" s="69"/>
      <c r="I48" s="70"/>
      <c r="J48" s="69"/>
      <c r="K48" s="69"/>
      <c r="L48" s="7"/>
      <c r="M48" s="7"/>
      <c r="N48" s="7"/>
      <c r="O48" s="7"/>
      <c r="P48" s="7"/>
    </row>
    <row r="49" spans="2:16" ht="15" x14ac:dyDescent="0.2">
      <c r="B49" s="118"/>
      <c r="C49" s="122"/>
      <c r="D49" s="122"/>
      <c r="E49" s="122"/>
      <c r="F49" s="122"/>
      <c r="G49" s="122"/>
      <c r="H49" s="122"/>
      <c r="I49" s="122"/>
      <c r="J49" s="122"/>
      <c r="K49" s="122"/>
      <c r="L49" s="122"/>
      <c r="M49" s="122"/>
      <c r="N49" s="119"/>
      <c r="O49" s="120"/>
      <c r="P49" s="7"/>
    </row>
    <row r="50" spans="2:16" ht="15" x14ac:dyDescent="0.2">
      <c r="B50" s="118"/>
      <c r="C50" s="122"/>
      <c r="D50" s="122"/>
      <c r="E50" s="122"/>
      <c r="F50" s="122"/>
      <c r="G50" s="122"/>
      <c r="H50" s="122"/>
      <c r="I50" s="122"/>
      <c r="J50" s="122"/>
      <c r="K50" s="122"/>
      <c r="L50" s="122"/>
      <c r="M50" s="122"/>
      <c r="N50" s="119"/>
      <c r="O50" s="120"/>
      <c r="P50" s="7"/>
    </row>
    <row r="51" spans="2:16" ht="15" x14ac:dyDescent="0.2">
      <c r="B51" s="118"/>
      <c r="C51" s="122"/>
      <c r="D51" s="122"/>
      <c r="E51" s="122"/>
      <c r="F51" s="122"/>
      <c r="G51" s="122"/>
      <c r="H51" s="122"/>
      <c r="I51" s="122"/>
      <c r="J51" s="122"/>
      <c r="K51" s="122"/>
      <c r="L51" s="122"/>
      <c r="M51" s="122"/>
      <c r="N51" s="119"/>
      <c r="O51" s="120"/>
      <c r="P51" s="7"/>
    </row>
    <row r="52" spans="2:16" ht="14.25" x14ac:dyDescent="0.2">
      <c r="B52" s="118"/>
      <c r="C52" s="123"/>
      <c r="D52" s="123"/>
      <c r="E52" s="123"/>
      <c r="F52" s="123"/>
      <c r="G52" s="123"/>
      <c r="H52" s="123"/>
      <c r="I52" s="123"/>
      <c r="J52" s="123"/>
      <c r="K52" s="123"/>
      <c r="L52" s="123"/>
      <c r="M52" s="123"/>
      <c r="N52" s="123"/>
      <c r="O52" s="121"/>
      <c r="P52" s="7"/>
    </row>
    <row r="53" spans="2:16" x14ac:dyDescent="0.2">
      <c r="B53" s="118"/>
      <c r="C53" s="66"/>
      <c r="D53" s="66"/>
      <c r="E53" s="67"/>
      <c r="F53" s="68"/>
      <c r="G53" s="69"/>
      <c r="H53" s="69"/>
      <c r="I53" s="71"/>
      <c r="J53" s="69"/>
      <c r="K53" s="69"/>
      <c r="L53" s="7"/>
      <c r="M53" s="7"/>
      <c r="N53" s="7"/>
      <c r="O53" s="7"/>
      <c r="P53" s="7"/>
    </row>
    <row r="54" spans="2:16" x14ac:dyDescent="0.2">
      <c r="B54" s="118"/>
      <c r="C54" s="66"/>
      <c r="D54" s="66"/>
      <c r="E54" s="67"/>
      <c r="F54" s="68"/>
      <c r="G54" s="69"/>
      <c r="H54" s="69"/>
      <c r="I54" s="71"/>
      <c r="J54" s="72"/>
      <c r="K54" s="72"/>
      <c r="L54" s="9"/>
      <c r="M54" s="7"/>
      <c r="N54" s="7"/>
      <c r="O54" s="7"/>
      <c r="P54" s="7"/>
    </row>
    <row r="55" spans="2:16" x14ac:dyDescent="0.2">
      <c r="C55" s="66"/>
      <c r="D55" s="66"/>
      <c r="E55" s="67"/>
      <c r="F55" s="68"/>
      <c r="G55" s="69"/>
      <c r="H55" s="69"/>
      <c r="I55" s="69"/>
      <c r="J55" s="69"/>
      <c r="K55" s="69"/>
      <c r="L55" s="7"/>
    </row>
  </sheetData>
  <sheetProtection algorithmName="SHA-512" hashValue="VnVbzzsfO0x150JFWOcGno6Eu9fbyQbLkSinZ2WWttX5ffI3ydQlnQlLWjscHSfQtXAtLWyFu5AKDNJ+Tz2gbw==" saltValue="4/oXFj+VIgxZRguJvINtMw==" spinCount="100000" sheet="1" formatCells="0" formatColumns="0" formatRows="0" selectLockedCells="1" sort="0" autoFilter="0" pivotTables="0"/>
  <autoFilter ref="A16:Q36"/>
  <mergeCells count="21">
    <mergeCell ref="E41:Q41"/>
    <mergeCell ref="A4:Q4"/>
    <mergeCell ref="A6:Q6"/>
    <mergeCell ref="O11:P11"/>
    <mergeCell ref="O12:P12"/>
    <mergeCell ref="A14:A15"/>
    <mergeCell ref="B14:B15"/>
    <mergeCell ref="C14:C15"/>
    <mergeCell ref="D14:D15"/>
    <mergeCell ref="E14:E15"/>
    <mergeCell ref="F14:F15"/>
    <mergeCell ref="G14:L14"/>
    <mergeCell ref="M14:Q14"/>
    <mergeCell ref="A34:L34"/>
    <mergeCell ref="A35:K35"/>
    <mergeCell ref="A36:L36"/>
    <mergeCell ref="E42:Q42"/>
    <mergeCell ref="E43:Q43"/>
    <mergeCell ref="E44:Q44"/>
    <mergeCell ref="E45:H45"/>
    <mergeCell ref="C46:E46"/>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31" max="16"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97"/>
  <sheetViews>
    <sheetView view="pageBreakPreview" topLeftCell="A57"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1443</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1442</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Kopsav.2!A6</f>
        <v>Objekta nosaukums: „Tramvaju līnijas pieguļošās teritorijas kompleksa rekonstrukcija Liepājā." 2.kārta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589</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Q78</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25.5" x14ac:dyDescent="0.2">
      <c r="A17" s="208" t="s">
        <v>49</v>
      </c>
      <c r="B17" s="202" t="s">
        <v>143</v>
      </c>
      <c r="C17" s="222" t="s">
        <v>144</v>
      </c>
      <c r="D17" s="220" t="s">
        <v>591</v>
      </c>
      <c r="E17" s="202"/>
      <c r="F17" s="202"/>
      <c r="G17" s="203"/>
      <c r="H17" s="203"/>
      <c r="I17" s="203"/>
      <c r="J17" s="203"/>
      <c r="K17" s="203"/>
      <c r="L17" s="203"/>
      <c r="M17" s="203"/>
      <c r="N17" s="203"/>
      <c r="O17" s="203"/>
      <c r="P17" s="203"/>
      <c r="Q17" s="203"/>
    </row>
    <row r="18" spans="1:17" x14ac:dyDescent="0.2">
      <c r="A18" s="208" t="s">
        <v>67</v>
      </c>
      <c r="B18" s="202"/>
      <c r="C18" s="222" t="s">
        <v>590</v>
      </c>
      <c r="D18" s="220"/>
      <c r="E18" s="202"/>
      <c r="F18" s="202"/>
      <c r="G18" s="203"/>
      <c r="H18" s="203"/>
      <c r="I18" s="203"/>
      <c r="J18" s="203"/>
      <c r="K18" s="203"/>
      <c r="L18" s="203"/>
      <c r="M18" s="203"/>
      <c r="N18" s="203"/>
      <c r="O18" s="203"/>
      <c r="P18" s="203"/>
      <c r="Q18" s="203"/>
    </row>
    <row r="19" spans="1:17" ht="25.5" x14ac:dyDescent="0.2">
      <c r="A19" s="105" t="s">
        <v>69</v>
      </c>
      <c r="B19" s="106"/>
      <c r="C19" s="205" t="s">
        <v>1444</v>
      </c>
      <c r="D19" s="205"/>
      <c r="E19" s="106" t="s">
        <v>81</v>
      </c>
      <c r="F19" s="206">
        <v>2</v>
      </c>
      <c r="G19" s="37"/>
      <c r="H19" s="37"/>
      <c r="I19" s="38">
        <f t="shared" ref="I19:I52" si="0">ROUND(G19*H19,2)</f>
        <v>0</v>
      </c>
      <c r="J19" s="37"/>
      <c r="K19" s="37"/>
      <c r="L19" s="38">
        <f t="shared" ref="L19:L52" si="1">I19+J19+K19</f>
        <v>0</v>
      </c>
      <c r="M19" s="38">
        <f t="shared" ref="M19:M52" si="2">ROUND(F19*G19,2)</f>
        <v>0</v>
      </c>
      <c r="N19" s="38">
        <f t="shared" ref="N19:N52" si="3">ROUND(F19*I19,2)</f>
        <v>0</v>
      </c>
      <c r="O19" s="38">
        <f t="shared" ref="O19:O52" si="4">ROUND(F19*J19,2)</f>
        <v>0</v>
      </c>
      <c r="P19" s="38">
        <f t="shared" ref="P19:P52" si="5">ROUND(F19*K19,2)</f>
        <v>0</v>
      </c>
      <c r="Q19" s="38">
        <f t="shared" ref="Q19:Q52" si="6">N19+O19+P19</f>
        <v>0</v>
      </c>
    </row>
    <row r="20" spans="1:17" ht="25.5" x14ac:dyDescent="0.2">
      <c r="A20" s="105" t="s">
        <v>71</v>
      </c>
      <c r="B20" s="106"/>
      <c r="C20" s="205" t="s">
        <v>1445</v>
      </c>
      <c r="D20" s="205"/>
      <c r="E20" s="106" t="s">
        <v>81</v>
      </c>
      <c r="F20" s="206">
        <v>3</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17" s="12" customFormat="1" ht="25.5" x14ac:dyDescent="0.2">
      <c r="A21" s="105" t="s">
        <v>108</v>
      </c>
      <c r="B21" s="106"/>
      <c r="C21" s="205" t="s">
        <v>1446</v>
      </c>
      <c r="D21" s="205"/>
      <c r="E21" s="106" t="s">
        <v>81</v>
      </c>
      <c r="F21" s="206">
        <v>1</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s="12" customFormat="1" x14ac:dyDescent="0.2">
      <c r="A22" s="105" t="s">
        <v>109</v>
      </c>
      <c r="B22" s="106"/>
      <c r="C22" s="111" t="s">
        <v>607</v>
      </c>
      <c r="D22" s="111"/>
      <c r="E22" s="106" t="s">
        <v>81</v>
      </c>
      <c r="F22" s="206">
        <v>4</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s="12" customFormat="1" ht="25.5" x14ac:dyDescent="0.2">
      <c r="A23" s="208" t="s">
        <v>50</v>
      </c>
      <c r="B23" s="202" t="s">
        <v>143</v>
      </c>
      <c r="C23" s="222" t="s">
        <v>611</v>
      </c>
      <c r="D23" s="220" t="s">
        <v>591</v>
      </c>
      <c r="E23" s="202"/>
      <c r="F23" s="202"/>
      <c r="G23" s="203"/>
      <c r="H23" s="203"/>
      <c r="I23" s="203"/>
      <c r="J23" s="203"/>
      <c r="K23" s="203"/>
      <c r="L23" s="203"/>
      <c r="M23" s="203"/>
      <c r="N23" s="203"/>
      <c r="O23" s="203"/>
      <c r="P23" s="203"/>
      <c r="Q23" s="203"/>
    </row>
    <row r="24" spans="1:17" s="12" customFormat="1" ht="25.5" x14ac:dyDescent="0.2">
      <c r="A24" s="105" t="s">
        <v>72</v>
      </c>
      <c r="B24" s="106"/>
      <c r="C24" s="111" t="s">
        <v>612</v>
      </c>
      <c r="D24" s="111"/>
      <c r="E24" s="106" t="s">
        <v>81</v>
      </c>
      <c r="F24" s="206">
        <v>6</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s="12" customFormat="1" ht="25.5" x14ac:dyDescent="0.2">
      <c r="A25" s="105" t="s">
        <v>75</v>
      </c>
      <c r="B25" s="106"/>
      <c r="C25" s="111" t="s">
        <v>613</v>
      </c>
      <c r="D25" s="111"/>
      <c r="E25" s="106" t="s">
        <v>81</v>
      </c>
      <c r="F25" s="206">
        <v>6</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s="12" customFormat="1" ht="89.25" x14ac:dyDescent="0.2">
      <c r="A26" s="105" t="s">
        <v>90</v>
      </c>
      <c r="B26" s="105"/>
      <c r="C26" s="111" t="s">
        <v>1447</v>
      </c>
      <c r="D26" s="111"/>
      <c r="E26" s="106" t="s">
        <v>107</v>
      </c>
      <c r="F26" s="206">
        <v>6</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s="12" customFormat="1" ht="51" x14ac:dyDescent="0.2">
      <c r="A27" s="105" t="s">
        <v>91</v>
      </c>
      <c r="B27" s="105"/>
      <c r="C27" s="111" t="s">
        <v>1448</v>
      </c>
      <c r="D27" s="111"/>
      <c r="E27" s="106" t="s">
        <v>81</v>
      </c>
      <c r="F27" s="206">
        <v>16</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s="12" customFormat="1" ht="114.75" x14ac:dyDescent="0.2">
      <c r="A28" s="105" t="s">
        <v>92</v>
      </c>
      <c r="B28" s="105"/>
      <c r="C28" s="111" t="s">
        <v>1449</v>
      </c>
      <c r="D28" s="111"/>
      <c r="E28" s="106" t="s">
        <v>107</v>
      </c>
      <c r="F28" s="206">
        <v>8</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s="12" customFormat="1" ht="102" x14ac:dyDescent="0.2">
      <c r="A29" s="105" t="s">
        <v>93</v>
      </c>
      <c r="B29" s="105"/>
      <c r="C29" s="111" t="s">
        <v>1450</v>
      </c>
      <c r="D29" s="111"/>
      <c r="E29" s="106" t="s">
        <v>107</v>
      </c>
      <c r="F29" s="206">
        <v>8</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s="12" customFormat="1" ht="102" x14ac:dyDescent="0.2">
      <c r="A30" s="105" t="s">
        <v>94</v>
      </c>
      <c r="B30" s="105"/>
      <c r="C30" s="111" t="s">
        <v>1451</v>
      </c>
      <c r="D30" s="111"/>
      <c r="E30" s="106" t="s">
        <v>107</v>
      </c>
      <c r="F30" s="206">
        <v>3</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s="12" customFormat="1" ht="102" x14ac:dyDescent="0.2">
      <c r="A31" s="105" t="s">
        <v>95</v>
      </c>
      <c r="B31" s="105"/>
      <c r="C31" s="111" t="s">
        <v>1452</v>
      </c>
      <c r="D31" s="111"/>
      <c r="E31" s="106" t="s">
        <v>107</v>
      </c>
      <c r="F31" s="206">
        <v>3</v>
      </c>
      <c r="G31" s="37"/>
      <c r="H31" s="37"/>
      <c r="I31" s="38">
        <f t="shared" si="0"/>
        <v>0</v>
      </c>
      <c r="J31" s="37"/>
      <c r="K31" s="37"/>
      <c r="L31" s="38">
        <f t="shared" si="1"/>
        <v>0</v>
      </c>
      <c r="M31" s="38">
        <f t="shared" si="2"/>
        <v>0</v>
      </c>
      <c r="N31" s="38">
        <f t="shared" si="3"/>
        <v>0</v>
      </c>
      <c r="O31" s="38">
        <f t="shared" si="4"/>
        <v>0</v>
      </c>
      <c r="P31" s="38">
        <f t="shared" si="5"/>
        <v>0</v>
      </c>
      <c r="Q31" s="38">
        <f t="shared" si="6"/>
        <v>0</v>
      </c>
    </row>
    <row r="32" spans="1:17" s="12" customFormat="1" ht="114.75" x14ac:dyDescent="0.2">
      <c r="A32" s="105" t="s">
        <v>96</v>
      </c>
      <c r="B32" s="105"/>
      <c r="C32" s="111" t="s">
        <v>1453</v>
      </c>
      <c r="D32" s="111"/>
      <c r="E32" s="106" t="s">
        <v>107</v>
      </c>
      <c r="F32" s="206">
        <v>2</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17" s="12" customFormat="1" ht="114.75" x14ac:dyDescent="0.2">
      <c r="A33" s="105" t="s">
        <v>275</v>
      </c>
      <c r="B33" s="105"/>
      <c r="C33" s="111" t="s">
        <v>1454</v>
      </c>
      <c r="D33" s="111"/>
      <c r="E33" s="106" t="s">
        <v>107</v>
      </c>
      <c r="F33" s="206">
        <v>8</v>
      </c>
      <c r="G33" s="37"/>
      <c r="H33" s="37"/>
      <c r="I33" s="38">
        <f t="shared" si="0"/>
        <v>0</v>
      </c>
      <c r="J33" s="37"/>
      <c r="K33" s="37"/>
      <c r="L33" s="38">
        <f t="shared" si="1"/>
        <v>0</v>
      </c>
      <c r="M33" s="38">
        <f t="shared" si="2"/>
        <v>0</v>
      </c>
      <c r="N33" s="38">
        <f t="shared" si="3"/>
        <v>0</v>
      </c>
      <c r="O33" s="38">
        <f t="shared" si="4"/>
        <v>0</v>
      </c>
      <c r="P33" s="38">
        <f t="shared" si="5"/>
        <v>0</v>
      </c>
      <c r="Q33" s="38">
        <f t="shared" si="6"/>
        <v>0</v>
      </c>
    </row>
    <row r="34" spans="1:17" s="12" customFormat="1" ht="25.5" x14ac:dyDescent="0.2">
      <c r="A34" s="105" t="s">
        <v>622</v>
      </c>
      <c r="B34" s="106"/>
      <c r="C34" s="111" t="s">
        <v>1455</v>
      </c>
      <c r="D34" s="111"/>
      <c r="E34" s="106" t="s">
        <v>70</v>
      </c>
      <c r="F34" s="206">
        <v>256</v>
      </c>
      <c r="G34" s="37"/>
      <c r="H34" s="37"/>
      <c r="I34" s="38">
        <f t="shared" si="0"/>
        <v>0</v>
      </c>
      <c r="J34" s="37"/>
      <c r="K34" s="37"/>
      <c r="L34" s="38">
        <f t="shared" si="1"/>
        <v>0</v>
      </c>
      <c r="M34" s="38">
        <f t="shared" si="2"/>
        <v>0</v>
      </c>
      <c r="N34" s="38">
        <f t="shared" si="3"/>
        <v>0</v>
      </c>
      <c r="O34" s="38">
        <f t="shared" si="4"/>
        <v>0</v>
      </c>
      <c r="P34" s="38">
        <f t="shared" si="5"/>
        <v>0</v>
      </c>
      <c r="Q34" s="38">
        <f t="shared" si="6"/>
        <v>0</v>
      </c>
    </row>
    <row r="35" spans="1:17" s="12" customFormat="1" ht="25.5" x14ac:dyDescent="0.2">
      <c r="A35" s="105" t="s">
        <v>675</v>
      </c>
      <c r="B35" s="105"/>
      <c r="C35" s="111" t="s">
        <v>620</v>
      </c>
      <c r="D35" s="111"/>
      <c r="E35" s="206" t="s">
        <v>81</v>
      </c>
      <c r="F35" s="206">
        <v>32</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17" s="12" customFormat="1" ht="25.5" x14ac:dyDescent="0.2">
      <c r="A36" s="105" t="s">
        <v>725</v>
      </c>
      <c r="B36" s="105"/>
      <c r="C36" s="111" t="s">
        <v>1456</v>
      </c>
      <c r="D36" s="111"/>
      <c r="E36" s="106" t="s">
        <v>81</v>
      </c>
      <c r="F36" s="206">
        <v>24</v>
      </c>
      <c r="G36" s="37"/>
      <c r="H36" s="37"/>
      <c r="I36" s="38">
        <f t="shared" si="0"/>
        <v>0</v>
      </c>
      <c r="J36" s="37"/>
      <c r="K36" s="37"/>
      <c r="L36" s="38">
        <f t="shared" si="1"/>
        <v>0</v>
      </c>
      <c r="M36" s="38">
        <f t="shared" si="2"/>
        <v>0</v>
      </c>
      <c r="N36" s="38">
        <f t="shared" si="3"/>
        <v>0</v>
      </c>
      <c r="O36" s="38">
        <f t="shared" si="4"/>
        <v>0</v>
      </c>
      <c r="P36" s="38">
        <f t="shared" si="5"/>
        <v>0</v>
      </c>
      <c r="Q36" s="38">
        <f t="shared" si="6"/>
        <v>0</v>
      </c>
    </row>
    <row r="37" spans="1:17" s="12" customFormat="1" ht="25.5" x14ac:dyDescent="0.2">
      <c r="A37" s="105" t="s">
        <v>728</v>
      </c>
      <c r="B37" s="106"/>
      <c r="C37" s="205" t="s">
        <v>1457</v>
      </c>
      <c r="D37" s="205"/>
      <c r="E37" s="106" t="s">
        <v>81</v>
      </c>
      <c r="F37" s="206">
        <v>8</v>
      </c>
      <c r="G37" s="37"/>
      <c r="H37" s="37"/>
      <c r="I37" s="38">
        <f t="shared" si="0"/>
        <v>0</v>
      </c>
      <c r="J37" s="37"/>
      <c r="K37" s="37"/>
      <c r="L37" s="38">
        <f t="shared" si="1"/>
        <v>0</v>
      </c>
      <c r="M37" s="38">
        <f t="shared" si="2"/>
        <v>0</v>
      </c>
      <c r="N37" s="38">
        <f t="shared" si="3"/>
        <v>0</v>
      </c>
      <c r="O37" s="38">
        <f t="shared" si="4"/>
        <v>0</v>
      </c>
      <c r="P37" s="38">
        <f t="shared" si="5"/>
        <v>0</v>
      </c>
      <c r="Q37" s="38">
        <f t="shared" si="6"/>
        <v>0</v>
      </c>
    </row>
    <row r="38" spans="1:17" s="12" customFormat="1" ht="25.5" x14ac:dyDescent="0.2">
      <c r="A38" s="105" t="s">
        <v>731</v>
      </c>
      <c r="B38" s="106"/>
      <c r="C38" s="205" t="s">
        <v>623</v>
      </c>
      <c r="D38" s="205"/>
      <c r="E38" s="106" t="s">
        <v>81</v>
      </c>
      <c r="F38" s="206">
        <v>5</v>
      </c>
      <c r="G38" s="37"/>
      <c r="H38" s="37"/>
      <c r="I38" s="38">
        <f t="shared" si="0"/>
        <v>0</v>
      </c>
      <c r="J38" s="37"/>
      <c r="K38" s="37"/>
      <c r="L38" s="38">
        <f t="shared" si="1"/>
        <v>0</v>
      </c>
      <c r="M38" s="38">
        <f t="shared" si="2"/>
        <v>0</v>
      </c>
      <c r="N38" s="38">
        <f t="shared" si="3"/>
        <v>0</v>
      </c>
      <c r="O38" s="38">
        <f t="shared" si="4"/>
        <v>0</v>
      </c>
      <c r="P38" s="38">
        <f t="shared" si="5"/>
        <v>0</v>
      </c>
      <c r="Q38" s="38">
        <f t="shared" si="6"/>
        <v>0</v>
      </c>
    </row>
    <row r="39" spans="1:17" s="12" customFormat="1" ht="25.5" x14ac:dyDescent="0.2">
      <c r="A39" s="208" t="s">
        <v>51</v>
      </c>
      <c r="B39" s="202" t="s">
        <v>143</v>
      </c>
      <c r="C39" s="222" t="s">
        <v>624</v>
      </c>
      <c r="D39" s="220" t="s">
        <v>591</v>
      </c>
      <c r="E39" s="202"/>
      <c r="F39" s="202"/>
      <c r="G39" s="203"/>
      <c r="H39" s="203"/>
      <c r="I39" s="203"/>
      <c r="J39" s="203"/>
      <c r="K39" s="203"/>
      <c r="L39" s="203"/>
      <c r="M39" s="203"/>
      <c r="N39" s="203"/>
      <c r="O39" s="203"/>
      <c r="P39" s="203"/>
      <c r="Q39" s="203"/>
    </row>
    <row r="40" spans="1:17" s="12" customFormat="1" ht="38.25" x14ac:dyDescent="0.2">
      <c r="A40" s="105" t="s">
        <v>76</v>
      </c>
      <c r="B40" s="106"/>
      <c r="C40" s="111" t="s">
        <v>1458</v>
      </c>
      <c r="D40" s="111"/>
      <c r="E40" s="106" t="s">
        <v>70</v>
      </c>
      <c r="F40" s="106">
        <v>234</v>
      </c>
      <c r="G40" s="37"/>
      <c r="H40" s="37"/>
      <c r="I40" s="38">
        <f t="shared" si="0"/>
        <v>0</v>
      </c>
      <c r="J40" s="37"/>
      <c r="K40" s="37"/>
      <c r="L40" s="38">
        <f t="shared" si="1"/>
        <v>0</v>
      </c>
      <c r="M40" s="38">
        <f t="shared" si="2"/>
        <v>0</v>
      </c>
      <c r="N40" s="38">
        <f t="shared" si="3"/>
        <v>0</v>
      </c>
      <c r="O40" s="38">
        <f t="shared" si="4"/>
        <v>0</v>
      </c>
      <c r="P40" s="38">
        <f t="shared" si="5"/>
        <v>0</v>
      </c>
      <c r="Q40" s="38">
        <f t="shared" si="6"/>
        <v>0</v>
      </c>
    </row>
    <row r="41" spans="1:17" s="12" customFormat="1" ht="38.25" x14ac:dyDescent="0.2">
      <c r="A41" s="105" t="s">
        <v>77</v>
      </c>
      <c r="B41" s="106"/>
      <c r="C41" s="111" t="s">
        <v>1459</v>
      </c>
      <c r="D41" s="111"/>
      <c r="E41" s="106" t="s">
        <v>70</v>
      </c>
      <c r="F41" s="106">
        <v>35</v>
      </c>
      <c r="G41" s="37"/>
      <c r="H41" s="37"/>
      <c r="I41" s="38">
        <f t="shared" si="0"/>
        <v>0</v>
      </c>
      <c r="J41" s="37"/>
      <c r="K41" s="37"/>
      <c r="L41" s="38">
        <f t="shared" si="1"/>
        <v>0</v>
      </c>
      <c r="M41" s="38">
        <f t="shared" si="2"/>
        <v>0</v>
      </c>
      <c r="N41" s="38">
        <f t="shared" si="3"/>
        <v>0</v>
      </c>
      <c r="O41" s="38">
        <f t="shared" si="4"/>
        <v>0</v>
      </c>
      <c r="P41" s="38">
        <f t="shared" si="5"/>
        <v>0</v>
      </c>
      <c r="Q41" s="38">
        <f t="shared" si="6"/>
        <v>0</v>
      </c>
    </row>
    <row r="42" spans="1:17" s="12" customFormat="1" ht="38.25" x14ac:dyDescent="0.2">
      <c r="A42" s="105" t="s">
        <v>78</v>
      </c>
      <c r="B42" s="106"/>
      <c r="C42" s="111" t="s">
        <v>1460</v>
      </c>
      <c r="D42" s="111"/>
      <c r="E42" s="106" t="s">
        <v>70</v>
      </c>
      <c r="F42" s="106">
        <v>55</v>
      </c>
      <c r="G42" s="37"/>
      <c r="H42" s="37"/>
      <c r="I42" s="38">
        <f t="shared" si="0"/>
        <v>0</v>
      </c>
      <c r="J42" s="37"/>
      <c r="K42" s="37"/>
      <c r="L42" s="38">
        <f t="shared" si="1"/>
        <v>0</v>
      </c>
      <c r="M42" s="38">
        <f t="shared" si="2"/>
        <v>0</v>
      </c>
      <c r="N42" s="38">
        <f t="shared" si="3"/>
        <v>0</v>
      </c>
      <c r="O42" s="38">
        <f t="shared" si="4"/>
        <v>0</v>
      </c>
      <c r="P42" s="38">
        <f t="shared" si="5"/>
        <v>0</v>
      </c>
      <c r="Q42" s="38">
        <f t="shared" si="6"/>
        <v>0</v>
      </c>
    </row>
    <row r="43" spans="1:17" s="12" customFormat="1" ht="38.25" x14ac:dyDescent="0.2">
      <c r="A43" s="105" t="s">
        <v>79</v>
      </c>
      <c r="B43" s="106"/>
      <c r="C43" s="111" t="s">
        <v>1461</v>
      </c>
      <c r="D43" s="111"/>
      <c r="E43" s="106" t="s">
        <v>70</v>
      </c>
      <c r="F43" s="106">
        <v>12</v>
      </c>
      <c r="G43" s="37"/>
      <c r="H43" s="37"/>
      <c r="I43" s="38">
        <f t="shared" si="0"/>
        <v>0</v>
      </c>
      <c r="J43" s="37"/>
      <c r="K43" s="37"/>
      <c r="L43" s="38">
        <f t="shared" si="1"/>
        <v>0</v>
      </c>
      <c r="M43" s="38">
        <f t="shared" si="2"/>
        <v>0</v>
      </c>
      <c r="N43" s="38">
        <f t="shared" si="3"/>
        <v>0</v>
      </c>
      <c r="O43" s="38">
        <f t="shared" si="4"/>
        <v>0</v>
      </c>
      <c r="P43" s="38">
        <f t="shared" si="5"/>
        <v>0</v>
      </c>
      <c r="Q43" s="38">
        <f t="shared" si="6"/>
        <v>0</v>
      </c>
    </row>
    <row r="44" spans="1:17" s="12" customFormat="1" ht="25.5" x14ac:dyDescent="0.2">
      <c r="A44" s="105" t="s">
        <v>97</v>
      </c>
      <c r="B44" s="105"/>
      <c r="C44" s="111" t="s">
        <v>629</v>
      </c>
      <c r="D44" s="111"/>
      <c r="E44" s="106" t="s">
        <v>630</v>
      </c>
      <c r="F44" s="218">
        <v>27.33</v>
      </c>
      <c r="G44" s="37"/>
      <c r="H44" s="37"/>
      <c r="I44" s="38">
        <f t="shared" si="0"/>
        <v>0</v>
      </c>
      <c r="J44" s="37"/>
      <c r="K44" s="37"/>
      <c r="L44" s="38">
        <f t="shared" si="1"/>
        <v>0</v>
      </c>
      <c r="M44" s="38">
        <f t="shared" si="2"/>
        <v>0</v>
      </c>
      <c r="N44" s="38">
        <f t="shared" si="3"/>
        <v>0</v>
      </c>
      <c r="O44" s="38">
        <f t="shared" si="4"/>
        <v>0</v>
      </c>
      <c r="P44" s="38">
        <f t="shared" si="5"/>
        <v>0</v>
      </c>
      <c r="Q44" s="38">
        <f t="shared" si="6"/>
        <v>0</v>
      </c>
    </row>
    <row r="45" spans="1:17" s="12" customFormat="1" ht="25.5" x14ac:dyDescent="0.2">
      <c r="A45" s="105" t="s">
        <v>98</v>
      </c>
      <c r="B45" s="105"/>
      <c r="C45" s="111" t="s">
        <v>1462</v>
      </c>
      <c r="D45" s="226"/>
      <c r="E45" s="106" t="s">
        <v>70</v>
      </c>
      <c r="F45" s="206">
        <v>632</v>
      </c>
      <c r="G45" s="37"/>
      <c r="H45" s="37"/>
      <c r="I45" s="38">
        <f t="shared" si="0"/>
        <v>0</v>
      </c>
      <c r="J45" s="37"/>
      <c r="K45" s="37"/>
      <c r="L45" s="38">
        <f t="shared" si="1"/>
        <v>0</v>
      </c>
      <c r="M45" s="38">
        <f t="shared" si="2"/>
        <v>0</v>
      </c>
      <c r="N45" s="38">
        <f t="shared" si="3"/>
        <v>0</v>
      </c>
      <c r="O45" s="38">
        <f t="shared" si="4"/>
        <v>0</v>
      </c>
      <c r="P45" s="38">
        <f t="shared" si="5"/>
        <v>0</v>
      </c>
      <c r="Q45" s="38">
        <f t="shared" si="6"/>
        <v>0</v>
      </c>
    </row>
    <row r="46" spans="1:17" s="12" customFormat="1" ht="25.5" x14ac:dyDescent="0.2">
      <c r="A46" s="105" t="s">
        <v>99</v>
      </c>
      <c r="B46" s="105"/>
      <c r="C46" s="111" t="s">
        <v>1463</v>
      </c>
      <c r="D46" s="226"/>
      <c r="E46" s="106" t="s">
        <v>70</v>
      </c>
      <c r="F46" s="206">
        <v>80</v>
      </c>
      <c r="G46" s="37"/>
      <c r="H46" s="37"/>
      <c r="I46" s="38">
        <f t="shared" si="0"/>
        <v>0</v>
      </c>
      <c r="J46" s="37"/>
      <c r="K46" s="37"/>
      <c r="L46" s="38">
        <f t="shared" si="1"/>
        <v>0</v>
      </c>
      <c r="M46" s="38">
        <f t="shared" si="2"/>
        <v>0</v>
      </c>
      <c r="N46" s="38">
        <f t="shared" si="3"/>
        <v>0</v>
      </c>
      <c r="O46" s="38">
        <f t="shared" si="4"/>
        <v>0</v>
      </c>
      <c r="P46" s="38">
        <f t="shared" si="5"/>
        <v>0</v>
      </c>
      <c r="Q46" s="38">
        <f t="shared" si="6"/>
        <v>0</v>
      </c>
    </row>
    <row r="47" spans="1:17" s="12" customFormat="1" ht="38.25" x14ac:dyDescent="0.2">
      <c r="A47" s="105" t="s">
        <v>100</v>
      </c>
      <c r="B47" s="105"/>
      <c r="C47" s="111" t="s">
        <v>1464</v>
      </c>
      <c r="D47" s="111"/>
      <c r="E47" s="106" t="s">
        <v>70</v>
      </c>
      <c r="F47" s="206">
        <v>280</v>
      </c>
      <c r="G47" s="37"/>
      <c r="H47" s="37"/>
      <c r="I47" s="38">
        <f t="shared" si="0"/>
        <v>0</v>
      </c>
      <c r="J47" s="37"/>
      <c r="K47" s="37"/>
      <c r="L47" s="38">
        <f t="shared" si="1"/>
        <v>0</v>
      </c>
      <c r="M47" s="38">
        <f t="shared" si="2"/>
        <v>0</v>
      </c>
      <c r="N47" s="38">
        <f t="shared" si="3"/>
        <v>0</v>
      </c>
      <c r="O47" s="38">
        <f t="shared" si="4"/>
        <v>0</v>
      </c>
      <c r="P47" s="38">
        <f t="shared" si="5"/>
        <v>0</v>
      </c>
      <c r="Q47" s="38">
        <f t="shared" si="6"/>
        <v>0</v>
      </c>
    </row>
    <row r="48" spans="1:17" s="12" customFormat="1" ht="25.5" x14ac:dyDescent="0.2">
      <c r="A48" s="105" t="s">
        <v>101</v>
      </c>
      <c r="B48" s="105"/>
      <c r="C48" s="111" t="s">
        <v>1465</v>
      </c>
      <c r="D48" s="111"/>
      <c r="E48" s="106" t="s">
        <v>70</v>
      </c>
      <c r="F48" s="206">
        <v>200</v>
      </c>
      <c r="G48" s="37"/>
      <c r="H48" s="37"/>
      <c r="I48" s="38">
        <f t="shared" si="0"/>
        <v>0</v>
      </c>
      <c r="J48" s="37"/>
      <c r="K48" s="37"/>
      <c r="L48" s="38">
        <f t="shared" si="1"/>
        <v>0</v>
      </c>
      <c r="M48" s="38">
        <f t="shared" si="2"/>
        <v>0</v>
      </c>
      <c r="N48" s="38">
        <f t="shared" si="3"/>
        <v>0</v>
      </c>
      <c r="O48" s="38">
        <f t="shared" si="4"/>
        <v>0</v>
      </c>
      <c r="P48" s="38">
        <f t="shared" si="5"/>
        <v>0</v>
      </c>
      <c r="Q48" s="38">
        <f t="shared" si="6"/>
        <v>0</v>
      </c>
    </row>
    <row r="49" spans="1:237" s="12" customFormat="1" ht="25.5" x14ac:dyDescent="0.2">
      <c r="A49" s="105" t="s">
        <v>102</v>
      </c>
      <c r="B49" s="105"/>
      <c r="C49" s="111" t="s">
        <v>1466</v>
      </c>
      <c r="D49" s="111"/>
      <c r="E49" s="106" t="s">
        <v>70</v>
      </c>
      <c r="F49" s="206">
        <v>315</v>
      </c>
      <c r="G49" s="37"/>
      <c r="H49" s="37"/>
      <c r="I49" s="38">
        <f t="shared" si="0"/>
        <v>0</v>
      </c>
      <c r="J49" s="37"/>
      <c r="K49" s="37"/>
      <c r="L49" s="38">
        <f t="shared" si="1"/>
        <v>0</v>
      </c>
      <c r="M49" s="38">
        <f t="shared" si="2"/>
        <v>0</v>
      </c>
      <c r="N49" s="38">
        <f t="shared" si="3"/>
        <v>0</v>
      </c>
      <c r="O49" s="38">
        <f t="shared" si="4"/>
        <v>0</v>
      </c>
      <c r="P49" s="38">
        <f t="shared" si="5"/>
        <v>0</v>
      </c>
      <c r="Q49" s="38">
        <f t="shared" si="6"/>
        <v>0</v>
      </c>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row>
    <row r="50" spans="1:237" s="12" customFormat="1" x14ac:dyDescent="0.2">
      <c r="A50" s="105" t="s">
        <v>103</v>
      </c>
      <c r="B50" s="106"/>
      <c r="C50" s="111" t="s">
        <v>1467</v>
      </c>
      <c r="D50" s="111"/>
      <c r="E50" s="106" t="s">
        <v>70</v>
      </c>
      <c r="F50" s="106">
        <v>26</v>
      </c>
      <c r="G50" s="37"/>
      <c r="H50" s="37"/>
      <c r="I50" s="38">
        <f t="shared" si="0"/>
        <v>0</v>
      </c>
      <c r="J50" s="37"/>
      <c r="K50" s="37"/>
      <c r="L50" s="38">
        <f t="shared" si="1"/>
        <v>0</v>
      </c>
      <c r="M50" s="38">
        <f t="shared" si="2"/>
        <v>0</v>
      </c>
      <c r="N50" s="38">
        <f t="shared" si="3"/>
        <v>0</v>
      </c>
      <c r="O50" s="38">
        <f t="shared" si="4"/>
        <v>0</v>
      </c>
      <c r="P50" s="38">
        <f t="shared" si="5"/>
        <v>0</v>
      </c>
      <c r="Q50" s="38">
        <f t="shared" si="6"/>
        <v>0</v>
      </c>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row>
    <row r="51" spans="1:237" s="12" customFormat="1" ht="38.25" x14ac:dyDescent="0.2">
      <c r="A51" s="105" t="s">
        <v>311</v>
      </c>
      <c r="B51" s="105"/>
      <c r="C51" s="111" t="s">
        <v>631</v>
      </c>
      <c r="D51" s="111"/>
      <c r="E51" s="106" t="s">
        <v>70</v>
      </c>
      <c r="F51" s="206">
        <v>130</v>
      </c>
      <c r="G51" s="37"/>
      <c r="H51" s="37"/>
      <c r="I51" s="38">
        <f t="shared" si="0"/>
        <v>0</v>
      </c>
      <c r="J51" s="37"/>
      <c r="K51" s="37"/>
      <c r="L51" s="38">
        <f t="shared" si="1"/>
        <v>0</v>
      </c>
      <c r="M51" s="38">
        <f t="shared" si="2"/>
        <v>0</v>
      </c>
      <c r="N51" s="38">
        <f t="shared" si="3"/>
        <v>0</v>
      </c>
      <c r="O51" s="38">
        <f t="shared" si="4"/>
        <v>0</v>
      </c>
      <c r="P51" s="38">
        <f t="shared" si="5"/>
        <v>0</v>
      </c>
      <c r="Q51" s="38">
        <f t="shared" si="6"/>
        <v>0</v>
      </c>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row>
    <row r="52" spans="1:237" s="12" customFormat="1" ht="38.25" x14ac:dyDescent="0.2">
      <c r="A52" s="105" t="s">
        <v>334</v>
      </c>
      <c r="B52" s="105"/>
      <c r="C52" s="111" t="s">
        <v>632</v>
      </c>
      <c r="D52" s="111"/>
      <c r="E52" s="106" t="s">
        <v>70</v>
      </c>
      <c r="F52" s="206">
        <v>200</v>
      </c>
      <c r="G52" s="37"/>
      <c r="H52" s="37"/>
      <c r="I52" s="38">
        <f t="shared" si="0"/>
        <v>0</v>
      </c>
      <c r="J52" s="37"/>
      <c r="K52" s="37"/>
      <c r="L52" s="38">
        <f t="shared" si="1"/>
        <v>0</v>
      </c>
      <c r="M52" s="38">
        <f t="shared" si="2"/>
        <v>0</v>
      </c>
      <c r="N52" s="38">
        <f t="shared" si="3"/>
        <v>0</v>
      </c>
      <c r="O52" s="38">
        <f t="shared" si="4"/>
        <v>0</v>
      </c>
      <c r="P52" s="38">
        <f t="shared" si="5"/>
        <v>0</v>
      </c>
      <c r="Q52" s="38">
        <f t="shared" si="6"/>
        <v>0</v>
      </c>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row>
    <row r="53" spans="1:237" s="12" customFormat="1" ht="25.5" x14ac:dyDescent="0.2">
      <c r="A53" s="105" t="s">
        <v>336</v>
      </c>
      <c r="B53" s="105"/>
      <c r="C53" s="111" t="s">
        <v>1468</v>
      </c>
      <c r="D53" s="111"/>
      <c r="E53" s="106" t="s">
        <v>70</v>
      </c>
      <c r="F53" s="206">
        <v>80</v>
      </c>
      <c r="G53" s="37"/>
      <c r="H53" s="37"/>
      <c r="I53" s="38">
        <f t="shared" ref="I53:I75" si="7">ROUND(G53*H53,2)</f>
        <v>0</v>
      </c>
      <c r="J53" s="37"/>
      <c r="K53" s="37"/>
      <c r="L53" s="38">
        <f t="shared" ref="L53:L75" si="8">I53+J53+K53</f>
        <v>0</v>
      </c>
      <c r="M53" s="38">
        <f t="shared" ref="M53:M75" si="9">ROUND(F53*G53,2)</f>
        <v>0</v>
      </c>
      <c r="N53" s="38">
        <f t="shared" ref="N53:N75" si="10">ROUND(F53*I53,2)</f>
        <v>0</v>
      </c>
      <c r="O53" s="38">
        <f t="shared" ref="O53:O75" si="11">ROUND(F53*J53,2)</f>
        <v>0</v>
      </c>
      <c r="P53" s="38">
        <f t="shared" ref="P53:P75" si="12">ROUND(F53*K53,2)</f>
        <v>0</v>
      </c>
      <c r="Q53" s="38">
        <f t="shared" ref="Q53:Q75" si="13">N53+O53+P53</f>
        <v>0</v>
      </c>
    </row>
    <row r="54" spans="1:237" s="12" customFormat="1" x14ac:dyDescent="0.2">
      <c r="A54" s="105" t="s">
        <v>338</v>
      </c>
      <c r="B54" s="105"/>
      <c r="C54" s="111" t="s">
        <v>1469</v>
      </c>
      <c r="D54" s="111"/>
      <c r="E54" s="106" t="s">
        <v>70</v>
      </c>
      <c r="F54" s="206">
        <v>915</v>
      </c>
      <c r="G54" s="37"/>
      <c r="H54" s="37"/>
      <c r="I54" s="38">
        <f t="shared" si="7"/>
        <v>0</v>
      </c>
      <c r="J54" s="37"/>
      <c r="K54" s="37"/>
      <c r="L54" s="38">
        <f t="shared" si="8"/>
        <v>0</v>
      </c>
      <c r="M54" s="38">
        <f t="shared" si="9"/>
        <v>0</v>
      </c>
      <c r="N54" s="38">
        <f t="shared" si="10"/>
        <v>0</v>
      </c>
      <c r="O54" s="38">
        <f t="shared" si="11"/>
        <v>0</v>
      </c>
      <c r="P54" s="38">
        <f t="shared" si="12"/>
        <v>0</v>
      </c>
      <c r="Q54" s="38">
        <f t="shared" si="13"/>
        <v>0</v>
      </c>
    </row>
    <row r="55" spans="1:237" s="12" customFormat="1" x14ac:dyDescent="0.2">
      <c r="A55" s="105" t="s">
        <v>340</v>
      </c>
      <c r="B55" s="105"/>
      <c r="C55" s="111" t="s">
        <v>636</v>
      </c>
      <c r="D55" s="111"/>
      <c r="E55" s="106" t="s">
        <v>70</v>
      </c>
      <c r="F55" s="206">
        <v>335</v>
      </c>
      <c r="G55" s="37"/>
      <c r="H55" s="37"/>
      <c r="I55" s="38">
        <f t="shared" si="7"/>
        <v>0</v>
      </c>
      <c r="J55" s="37"/>
      <c r="K55" s="37"/>
      <c r="L55" s="38">
        <f t="shared" si="8"/>
        <v>0</v>
      </c>
      <c r="M55" s="38">
        <f t="shared" si="9"/>
        <v>0</v>
      </c>
      <c r="N55" s="38">
        <f t="shared" si="10"/>
        <v>0</v>
      </c>
      <c r="O55" s="38">
        <f t="shared" si="11"/>
        <v>0</v>
      </c>
      <c r="P55" s="38">
        <f t="shared" si="12"/>
        <v>0</v>
      </c>
      <c r="Q55" s="38">
        <f t="shared" si="13"/>
        <v>0</v>
      </c>
    </row>
    <row r="56" spans="1:237" s="12" customFormat="1" ht="38.25" x14ac:dyDescent="0.2">
      <c r="A56" s="105" t="s">
        <v>342</v>
      </c>
      <c r="B56" s="105"/>
      <c r="C56" s="111" t="s">
        <v>1470</v>
      </c>
      <c r="D56" s="111"/>
      <c r="E56" s="106" t="s">
        <v>107</v>
      </c>
      <c r="F56" s="206">
        <v>46</v>
      </c>
      <c r="G56" s="37"/>
      <c r="H56" s="37"/>
      <c r="I56" s="38">
        <f t="shared" si="7"/>
        <v>0</v>
      </c>
      <c r="J56" s="37"/>
      <c r="K56" s="37"/>
      <c r="L56" s="38">
        <f t="shared" si="8"/>
        <v>0</v>
      </c>
      <c r="M56" s="38">
        <f t="shared" si="9"/>
        <v>0</v>
      </c>
      <c r="N56" s="38">
        <f t="shared" si="10"/>
        <v>0</v>
      </c>
      <c r="O56" s="38">
        <f t="shared" si="11"/>
        <v>0</v>
      </c>
      <c r="P56" s="38">
        <f t="shared" si="12"/>
        <v>0</v>
      </c>
      <c r="Q56" s="38">
        <f t="shared" si="13"/>
        <v>0</v>
      </c>
    </row>
    <row r="57" spans="1:237" s="12" customFormat="1" x14ac:dyDescent="0.2">
      <c r="A57" s="105" t="s">
        <v>344</v>
      </c>
      <c r="B57" s="105"/>
      <c r="C57" s="111" t="s">
        <v>1471</v>
      </c>
      <c r="D57" s="111"/>
      <c r="E57" s="106" t="s">
        <v>107</v>
      </c>
      <c r="F57" s="206">
        <v>46</v>
      </c>
      <c r="G57" s="37"/>
      <c r="H57" s="37"/>
      <c r="I57" s="38">
        <f t="shared" si="7"/>
        <v>0</v>
      </c>
      <c r="J57" s="37"/>
      <c r="K57" s="37"/>
      <c r="L57" s="38">
        <f t="shared" si="8"/>
        <v>0</v>
      </c>
      <c r="M57" s="38">
        <f t="shared" si="9"/>
        <v>0</v>
      </c>
      <c r="N57" s="38">
        <f t="shared" si="10"/>
        <v>0</v>
      </c>
      <c r="O57" s="38">
        <f t="shared" si="11"/>
        <v>0</v>
      </c>
      <c r="P57" s="38">
        <f t="shared" si="12"/>
        <v>0</v>
      </c>
      <c r="Q57" s="38">
        <f t="shared" si="13"/>
        <v>0</v>
      </c>
    </row>
    <row r="58" spans="1:237" s="12" customFormat="1" x14ac:dyDescent="0.2">
      <c r="A58" s="105" t="s">
        <v>346</v>
      </c>
      <c r="B58" s="105"/>
      <c r="C58" s="111" t="s">
        <v>1472</v>
      </c>
      <c r="D58" s="111"/>
      <c r="E58" s="106" t="s">
        <v>107</v>
      </c>
      <c r="F58" s="206">
        <v>46</v>
      </c>
      <c r="G58" s="37"/>
      <c r="H58" s="37"/>
      <c r="I58" s="38">
        <f t="shared" si="7"/>
        <v>0</v>
      </c>
      <c r="J58" s="37"/>
      <c r="K58" s="37"/>
      <c r="L58" s="38">
        <f t="shared" si="8"/>
        <v>0</v>
      </c>
      <c r="M58" s="38">
        <f t="shared" si="9"/>
        <v>0</v>
      </c>
      <c r="N58" s="38">
        <f t="shared" si="10"/>
        <v>0</v>
      </c>
      <c r="O58" s="38">
        <f t="shared" si="11"/>
        <v>0</v>
      </c>
      <c r="P58" s="38">
        <f t="shared" si="12"/>
        <v>0</v>
      </c>
      <c r="Q58" s="38">
        <f t="shared" si="13"/>
        <v>0</v>
      </c>
    </row>
    <row r="59" spans="1:237" s="12" customFormat="1" ht="38.25" x14ac:dyDescent="0.2">
      <c r="A59" s="105" t="s">
        <v>349</v>
      </c>
      <c r="B59" s="105"/>
      <c r="C59" s="111" t="s">
        <v>1473</v>
      </c>
      <c r="D59" s="111"/>
      <c r="E59" s="106" t="s">
        <v>107</v>
      </c>
      <c r="F59" s="206">
        <v>10</v>
      </c>
      <c r="G59" s="37"/>
      <c r="H59" s="37"/>
      <c r="I59" s="38">
        <f t="shared" si="7"/>
        <v>0</v>
      </c>
      <c r="J59" s="37"/>
      <c r="K59" s="37"/>
      <c r="L59" s="38">
        <f t="shared" si="8"/>
        <v>0</v>
      </c>
      <c r="M59" s="38">
        <f t="shared" si="9"/>
        <v>0</v>
      </c>
      <c r="N59" s="38">
        <f t="shared" si="10"/>
        <v>0</v>
      </c>
      <c r="O59" s="38">
        <f t="shared" si="11"/>
        <v>0</v>
      </c>
      <c r="P59" s="38">
        <f t="shared" si="12"/>
        <v>0</v>
      </c>
      <c r="Q59" s="38">
        <f t="shared" si="13"/>
        <v>0</v>
      </c>
    </row>
    <row r="60" spans="1:237" s="12" customFormat="1" x14ac:dyDescent="0.2">
      <c r="A60" s="105" t="s">
        <v>351</v>
      </c>
      <c r="B60" s="105"/>
      <c r="C60" s="111" t="s">
        <v>1471</v>
      </c>
      <c r="D60" s="111"/>
      <c r="E60" s="106" t="s">
        <v>107</v>
      </c>
      <c r="F60" s="206">
        <v>10</v>
      </c>
      <c r="G60" s="37"/>
      <c r="H60" s="37"/>
      <c r="I60" s="38">
        <f t="shared" si="7"/>
        <v>0</v>
      </c>
      <c r="J60" s="37"/>
      <c r="K60" s="37"/>
      <c r="L60" s="38">
        <f t="shared" si="8"/>
        <v>0</v>
      </c>
      <c r="M60" s="38">
        <f t="shared" si="9"/>
        <v>0</v>
      </c>
      <c r="N60" s="38">
        <f t="shared" si="10"/>
        <v>0</v>
      </c>
      <c r="O60" s="38">
        <f t="shared" si="11"/>
        <v>0</v>
      </c>
      <c r="P60" s="38">
        <f t="shared" si="12"/>
        <v>0</v>
      </c>
      <c r="Q60" s="38">
        <f t="shared" si="13"/>
        <v>0</v>
      </c>
    </row>
    <row r="61" spans="1:237" s="12" customFormat="1" x14ac:dyDescent="0.2">
      <c r="A61" s="105" t="s">
        <v>353</v>
      </c>
      <c r="B61" s="105"/>
      <c r="C61" s="111" t="s">
        <v>1472</v>
      </c>
      <c r="D61" s="111"/>
      <c r="E61" s="106" t="s">
        <v>107</v>
      </c>
      <c r="F61" s="206">
        <v>10</v>
      </c>
      <c r="G61" s="37"/>
      <c r="H61" s="37"/>
      <c r="I61" s="38">
        <f t="shared" si="7"/>
        <v>0</v>
      </c>
      <c r="J61" s="37"/>
      <c r="K61" s="37"/>
      <c r="L61" s="38">
        <f t="shared" si="8"/>
        <v>0</v>
      </c>
      <c r="M61" s="38">
        <f t="shared" si="9"/>
        <v>0</v>
      </c>
      <c r="N61" s="38">
        <f t="shared" si="10"/>
        <v>0</v>
      </c>
      <c r="O61" s="38">
        <f t="shared" si="11"/>
        <v>0</v>
      </c>
      <c r="P61" s="38">
        <f t="shared" si="12"/>
        <v>0</v>
      </c>
      <c r="Q61" s="38">
        <f t="shared" si="13"/>
        <v>0</v>
      </c>
    </row>
    <row r="62" spans="1:237" s="12" customFormat="1" x14ac:dyDescent="0.2">
      <c r="A62" s="105" t="s">
        <v>355</v>
      </c>
      <c r="B62" s="105"/>
      <c r="C62" s="111" t="s">
        <v>644</v>
      </c>
      <c r="D62" s="111"/>
      <c r="E62" s="106" t="s">
        <v>70</v>
      </c>
      <c r="F62" s="206">
        <v>550</v>
      </c>
      <c r="G62" s="37"/>
      <c r="H62" s="37"/>
      <c r="I62" s="38">
        <f t="shared" si="7"/>
        <v>0</v>
      </c>
      <c r="J62" s="37"/>
      <c r="K62" s="37"/>
      <c r="L62" s="38">
        <f t="shared" si="8"/>
        <v>0</v>
      </c>
      <c r="M62" s="38">
        <f t="shared" si="9"/>
        <v>0</v>
      </c>
      <c r="N62" s="38">
        <f t="shared" si="10"/>
        <v>0</v>
      </c>
      <c r="O62" s="38">
        <f t="shared" si="11"/>
        <v>0</v>
      </c>
      <c r="P62" s="38">
        <f t="shared" si="12"/>
        <v>0</v>
      </c>
      <c r="Q62" s="38">
        <f t="shared" si="13"/>
        <v>0</v>
      </c>
    </row>
    <row r="63" spans="1:237" s="12" customFormat="1" ht="25.5" x14ac:dyDescent="0.2">
      <c r="A63" s="208" t="s">
        <v>52</v>
      </c>
      <c r="B63" s="202" t="s">
        <v>143</v>
      </c>
      <c r="C63" s="222" t="s">
        <v>645</v>
      </c>
      <c r="D63" s="220" t="s">
        <v>591</v>
      </c>
      <c r="E63" s="202"/>
      <c r="F63" s="202"/>
      <c r="G63" s="203"/>
      <c r="H63" s="203"/>
      <c r="I63" s="203"/>
      <c r="J63" s="203"/>
      <c r="K63" s="203"/>
      <c r="L63" s="203"/>
      <c r="M63" s="203"/>
      <c r="N63" s="203"/>
      <c r="O63" s="203"/>
      <c r="P63" s="203"/>
      <c r="Q63" s="203"/>
    </row>
    <row r="64" spans="1:237" s="12" customFormat="1" ht="25.5" x14ac:dyDescent="0.2">
      <c r="A64" s="105" t="s">
        <v>80</v>
      </c>
      <c r="B64" s="105"/>
      <c r="C64" s="205" t="s">
        <v>646</v>
      </c>
      <c r="D64" s="205"/>
      <c r="E64" s="106" t="s">
        <v>81</v>
      </c>
      <c r="F64" s="206">
        <v>28</v>
      </c>
      <c r="G64" s="37"/>
      <c r="H64" s="37"/>
      <c r="I64" s="38">
        <f t="shared" si="7"/>
        <v>0</v>
      </c>
      <c r="J64" s="37"/>
      <c r="K64" s="37"/>
      <c r="L64" s="38">
        <f t="shared" si="8"/>
        <v>0</v>
      </c>
      <c r="M64" s="38">
        <f t="shared" si="9"/>
        <v>0</v>
      </c>
      <c r="N64" s="38">
        <f t="shared" si="10"/>
        <v>0</v>
      </c>
      <c r="O64" s="38">
        <f t="shared" si="11"/>
        <v>0</v>
      </c>
      <c r="P64" s="38">
        <f t="shared" si="12"/>
        <v>0</v>
      </c>
      <c r="Q64" s="38">
        <f t="shared" si="13"/>
        <v>0</v>
      </c>
    </row>
    <row r="65" spans="1:237" s="12" customFormat="1" ht="38.25" x14ac:dyDescent="0.2">
      <c r="A65" s="105" t="s">
        <v>82</v>
      </c>
      <c r="B65" s="105"/>
      <c r="C65" s="111" t="s">
        <v>647</v>
      </c>
      <c r="D65" s="111"/>
      <c r="E65" s="106" t="s">
        <v>648</v>
      </c>
      <c r="F65" s="106">
        <v>22.5</v>
      </c>
      <c r="G65" s="37"/>
      <c r="H65" s="37"/>
      <c r="I65" s="38">
        <f t="shared" si="7"/>
        <v>0</v>
      </c>
      <c r="J65" s="37"/>
      <c r="K65" s="37"/>
      <c r="L65" s="38">
        <f t="shared" si="8"/>
        <v>0</v>
      </c>
      <c r="M65" s="38">
        <f t="shared" si="9"/>
        <v>0</v>
      </c>
      <c r="N65" s="38">
        <f t="shared" si="10"/>
        <v>0</v>
      </c>
      <c r="O65" s="38">
        <f t="shared" si="11"/>
        <v>0</v>
      </c>
      <c r="P65" s="38">
        <f t="shared" si="12"/>
        <v>0</v>
      </c>
      <c r="Q65" s="38">
        <f t="shared" si="13"/>
        <v>0</v>
      </c>
    </row>
    <row r="66" spans="1:237" s="12" customFormat="1" x14ac:dyDescent="0.2">
      <c r="A66" s="105" t="s">
        <v>83</v>
      </c>
      <c r="B66" s="105"/>
      <c r="C66" s="111" t="s">
        <v>649</v>
      </c>
      <c r="D66" s="111"/>
      <c r="E66" s="106" t="s">
        <v>648</v>
      </c>
      <c r="F66" s="106">
        <v>43</v>
      </c>
      <c r="G66" s="37"/>
      <c r="H66" s="37"/>
      <c r="I66" s="38">
        <f t="shared" si="7"/>
        <v>0</v>
      </c>
      <c r="J66" s="37"/>
      <c r="K66" s="37"/>
      <c r="L66" s="38">
        <f t="shared" si="8"/>
        <v>0</v>
      </c>
      <c r="M66" s="38">
        <f t="shared" si="9"/>
        <v>0</v>
      </c>
      <c r="N66" s="38">
        <f t="shared" si="10"/>
        <v>0</v>
      </c>
      <c r="O66" s="38">
        <f t="shared" si="11"/>
        <v>0</v>
      </c>
      <c r="P66" s="38">
        <f t="shared" si="12"/>
        <v>0</v>
      </c>
      <c r="Q66" s="38">
        <f t="shared" si="13"/>
        <v>0</v>
      </c>
    </row>
    <row r="67" spans="1:237" s="12" customFormat="1" ht="25.5" x14ac:dyDescent="0.2">
      <c r="A67" s="105" t="s">
        <v>84</v>
      </c>
      <c r="B67" s="105"/>
      <c r="C67" s="111" t="s">
        <v>650</v>
      </c>
      <c r="D67" s="111"/>
      <c r="E67" s="106" t="s">
        <v>648</v>
      </c>
      <c r="F67" s="106">
        <v>43</v>
      </c>
      <c r="G67" s="37"/>
      <c r="H67" s="37"/>
      <c r="I67" s="38">
        <f t="shared" si="7"/>
        <v>0</v>
      </c>
      <c r="J67" s="37"/>
      <c r="K67" s="37"/>
      <c r="L67" s="38">
        <f t="shared" si="8"/>
        <v>0</v>
      </c>
      <c r="M67" s="38">
        <f t="shared" si="9"/>
        <v>0</v>
      </c>
      <c r="N67" s="38">
        <f t="shared" si="10"/>
        <v>0</v>
      </c>
      <c r="O67" s="38">
        <f t="shared" si="11"/>
        <v>0</v>
      </c>
      <c r="P67" s="38">
        <f t="shared" si="12"/>
        <v>0</v>
      </c>
      <c r="Q67" s="38">
        <f t="shared" si="13"/>
        <v>0</v>
      </c>
    </row>
    <row r="68" spans="1:237" s="12" customFormat="1" x14ac:dyDescent="0.2">
      <c r="A68" s="105" t="s">
        <v>85</v>
      </c>
      <c r="B68" s="105"/>
      <c r="C68" s="111" t="s">
        <v>651</v>
      </c>
      <c r="D68" s="111"/>
      <c r="E68" s="106" t="s">
        <v>648</v>
      </c>
      <c r="F68" s="218">
        <v>17.5</v>
      </c>
      <c r="G68" s="37"/>
      <c r="H68" s="37"/>
      <c r="I68" s="38">
        <f t="shared" si="7"/>
        <v>0</v>
      </c>
      <c r="J68" s="37"/>
      <c r="K68" s="37"/>
      <c r="L68" s="38">
        <f t="shared" si="8"/>
        <v>0</v>
      </c>
      <c r="M68" s="38">
        <f t="shared" si="9"/>
        <v>0</v>
      </c>
      <c r="N68" s="38">
        <f t="shared" si="10"/>
        <v>0</v>
      </c>
      <c r="O68" s="38">
        <f t="shared" si="11"/>
        <v>0</v>
      </c>
      <c r="P68" s="38">
        <f t="shared" si="12"/>
        <v>0</v>
      </c>
      <c r="Q68" s="38">
        <f t="shared" si="13"/>
        <v>0</v>
      </c>
    </row>
    <row r="69" spans="1:237" s="12" customFormat="1" ht="38.25" x14ac:dyDescent="0.2">
      <c r="A69" s="105" t="s">
        <v>86</v>
      </c>
      <c r="B69" s="105"/>
      <c r="C69" s="111" t="s">
        <v>652</v>
      </c>
      <c r="D69" s="111"/>
      <c r="E69" s="106" t="s">
        <v>648</v>
      </c>
      <c r="F69" s="218">
        <v>17.5</v>
      </c>
      <c r="G69" s="37"/>
      <c r="H69" s="37"/>
      <c r="I69" s="38">
        <f t="shared" si="7"/>
        <v>0</v>
      </c>
      <c r="J69" s="37"/>
      <c r="K69" s="37"/>
      <c r="L69" s="38">
        <f t="shared" si="8"/>
        <v>0</v>
      </c>
      <c r="M69" s="38">
        <f t="shared" si="9"/>
        <v>0</v>
      </c>
      <c r="N69" s="38">
        <f t="shared" si="10"/>
        <v>0</v>
      </c>
      <c r="O69" s="38">
        <f t="shared" si="11"/>
        <v>0</v>
      </c>
      <c r="P69" s="38">
        <f t="shared" si="12"/>
        <v>0</v>
      </c>
      <c r="Q69" s="38">
        <f t="shared" si="13"/>
        <v>0</v>
      </c>
    </row>
    <row r="70" spans="1:237" s="12" customFormat="1" ht="38.25" x14ac:dyDescent="0.2">
      <c r="A70" s="105" t="s">
        <v>88</v>
      </c>
      <c r="B70" s="105"/>
      <c r="C70" s="111" t="s">
        <v>653</v>
      </c>
      <c r="D70" s="111"/>
      <c r="E70" s="106" t="s">
        <v>70</v>
      </c>
      <c r="F70" s="206">
        <v>10</v>
      </c>
      <c r="G70" s="37"/>
      <c r="H70" s="37"/>
      <c r="I70" s="38">
        <f t="shared" si="7"/>
        <v>0</v>
      </c>
      <c r="J70" s="37"/>
      <c r="K70" s="37"/>
      <c r="L70" s="38">
        <f t="shared" si="8"/>
        <v>0</v>
      </c>
      <c r="M70" s="38">
        <f t="shared" si="9"/>
        <v>0</v>
      </c>
      <c r="N70" s="38">
        <f t="shared" si="10"/>
        <v>0</v>
      </c>
      <c r="O70" s="38">
        <f t="shared" si="11"/>
        <v>0</v>
      </c>
      <c r="P70" s="38">
        <f t="shared" si="12"/>
        <v>0</v>
      </c>
      <c r="Q70" s="38">
        <f t="shared" si="13"/>
        <v>0</v>
      </c>
    </row>
    <row r="71" spans="1:237" s="12" customFormat="1" ht="25.5" x14ac:dyDescent="0.2">
      <c r="A71" s="208" t="s">
        <v>53</v>
      </c>
      <c r="B71" s="202" t="s">
        <v>143</v>
      </c>
      <c r="C71" s="222" t="s">
        <v>66</v>
      </c>
      <c r="D71" s="220" t="s">
        <v>591</v>
      </c>
      <c r="E71" s="202"/>
      <c r="F71" s="202"/>
      <c r="G71" s="203"/>
      <c r="H71" s="203"/>
      <c r="I71" s="203"/>
      <c r="J71" s="203"/>
      <c r="K71" s="203"/>
      <c r="L71" s="203"/>
      <c r="M71" s="203"/>
      <c r="N71" s="203"/>
      <c r="O71" s="203"/>
      <c r="P71" s="203"/>
      <c r="Q71" s="203"/>
    </row>
    <row r="72" spans="1:237" s="12" customFormat="1" x14ac:dyDescent="0.2">
      <c r="A72" s="105" t="s">
        <v>104</v>
      </c>
      <c r="B72" s="105"/>
      <c r="C72" s="111" t="s">
        <v>654</v>
      </c>
      <c r="D72" s="111"/>
      <c r="E72" s="106" t="s">
        <v>70</v>
      </c>
      <c r="F72" s="106">
        <v>400</v>
      </c>
      <c r="G72" s="37"/>
      <c r="H72" s="37"/>
      <c r="I72" s="38">
        <f t="shared" si="7"/>
        <v>0</v>
      </c>
      <c r="J72" s="37"/>
      <c r="K72" s="37"/>
      <c r="L72" s="38">
        <f t="shared" si="8"/>
        <v>0</v>
      </c>
      <c r="M72" s="38">
        <f t="shared" si="9"/>
        <v>0</v>
      </c>
      <c r="N72" s="38">
        <f t="shared" si="10"/>
        <v>0</v>
      </c>
      <c r="O72" s="38">
        <f t="shared" si="11"/>
        <v>0</v>
      </c>
      <c r="P72" s="38">
        <f t="shared" si="12"/>
        <v>0</v>
      </c>
      <c r="Q72" s="38">
        <f t="shared" si="13"/>
        <v>0</v>
      </c>
    </row>
    <row r="73" spans="1:237" s="12" customFormat="1" x14ac:dyDescent="0.2">
      <c r="A73" s="105" t="s">
        <v>105</v>
      </c>
      <c r="B73" s="105"/>
      <c r="C73" s="111" t="s">
        <v>1474</v>
      </c>
      <c r="D73" s="111"/>
      <c r="E73" s="106" t="s">
        <v>107</v>
      </c>
      <c r="F73" s="106">
        <v>14</v>
      </c>
      <c r="G73" s="37"/>
      <c r="H73" s="37"/>
      <c r="I73" s="38">
        <f t="shared" si="7"/>
        <v>0</v>
      </c>
      <c r="J73" s="37"/>
      <c r="K73" s="37"/>
      <c r="L73" s="38">
        <f t="shared" si="8"/>
        <v>0</v>
      </c>
      <c r="M73" s="38">
        <f t="shared" si="9"/>
        <v>0</v>
      </c>
      <c r="N73" s="38">
        <f t="shared" si="10"/>
        <v>0</v>
      </c>
      <c r="O73" s="38">
        <f t="shared" si="11"/>
        <v>0</v>
      </c>
      <c r="P73" s="38">
        <f t="shared" si="12"/>
        <v>0</v>
      </c>
      <c r="Q73" s="38">
        <f t="shared" si="13"/>
        <v>0</v>
      </c>
    </row>
    <row r="74" spans="1:237" s="12" customFormat="1" ht="25.5" x14ac:dyDescent="0.2">
      <c r="A74" s="208" t="s">
        <v>54</v>
      </c>
      <c r="B74" s="202" t="s">
        <v>143</v>
      </c>
      <c r="C74" s="222" t="s">
        <v>656</v>
      </c>
      <c r="D74" s="220" t="s">
        <v>591</v>
      </c>
      <c r="E74" s="202"/>
      <c r="F74" s="202"/>
      <c r="G74" s="203"/>
      <c r="H74" s="203"/>
      <c r="I74" s="203"/>
      <c r="J74" s="203"/>
      <c r="K74" s="203"/>
      <c r="L74" s="203"/>
      <c r="M74" s="203"/>
      <c r="N74" s="203"/>
      <c r="O74" s="203"/>
      <c r="P74" s="203"/>
      <c r="Q74" s="203"/>
    </row>
    <row r="75" spans="1:237" s="12" customFormat="1" ht="13.5" thickBot="1" x14ac:dyDescent="0.25">
      <c r="A75" s="108" t="s">
        <v>657</v>
      </c>
      <c r="B75" s="108"/>
      <c r="C75" s="211" t="s">
        <v>658</v>
      </c>
      <c r="D75" s="211"/>
      <c r="E75" s="109" t="s">
        <v>659</v>
      </c>
      <c r="F75" s="109">
        <v>0.318</v>
      </c>
      <c r="G75" s="77"/>
      <c r="H75" s="77"/>
      <c r="I75" s="78">
        <f t="shared" si="7"/>
        <v>0</v>
      </c>
      <c r="J75" s="77"/>
      <c r="K75" s="77"/>
      <c r="L75" s="78">
        <f t="shared" si="8"/>
        <v>0</v>
      </c>
      <c r="M75" s="78">
        <f t="shared" si="9"/>
        <v>0</v>
      </c>
      <c r="N75" s="78">
        <f t="shared" si="10"/>
        <v>0</v>
      </c>
      <c r="O75" s="78">
        <f t="shared" si="11"/>
        <v>0</v>
      </c>
      <c r="P75" s="78">
        <f t="shared" si="12"/>
        <v>0</v>
      </c>
      <c r="Q75" s="78">
        <f t="shared" si="13"/>
        <v>0</v>
      </c>
    </row>
    <row r="76" spans="1:237" x14ac:dyDescent="0.2">
      <c r="A76" s="324" t="s">
        <v>13</v>
      </c>
      <c r="B76" s="325"/>
      <c r="C76" s="325"/>
      <c r="D76" s="325"/>
      <c r="E76" s="325"/>
      <c r="F76" s="325"/>
      <c r="G76" s="325"/>
      <c r="H76" s="325"/>
      <c r="I76" s="325"/>
      <c r="J76" s="325"/>
      <c r="K76" s="325"/>
      <c r="L76" s="325"/>
      <c r="M76" s="39">
        <f>SUM(M17:M75)</f>
        <v>0</v>
      </c>
      <c r="N76" s="39">
        <f>SUM(N17:N75)</f>
        <v>0</v>
      </c>
      <c r="O76" s="39">
        <f>SUM(O17:O75)</f>
        <v>0</v>
      </c>
      <c r="P76" s="39">
        <f>SUM(P17:P75)</f>
        <v>0</v>
      </c>
      <c r="Q76" s="39">
        <f>SUM(Q17:Q75)</f>
        <v>0</v>
      </c>
      <c r="R76" s="16"/>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row>
    <row r="77" spans="1:237" ht="26.25" customHeight="1" thickBot="1" x14ac:dyDescent="0.25">
      <c r="A77" s="332" t="s">
        <v>37</v>
      </c>
      <c r="B77" s="333"/>
      <c r="C77" s="333"/>
      <c r="D77" s="333"/>
      <c r="E77" s="333"/>
      <c r="F77" s="333"/>
      <c r="G77" s="333"/>
      <c r="H77" s="333"/>
      <c r="I77" s="333"/>
      <c r="J77" s="333"/>
      <c r="K77" s="334"/>
      <c r="L77" s="40"/>
      <c r="M77" s="41"/>
      <c r="N77" s="41"/>
      <c r="O77" s="41">
        <f>ROUND(O76*L77,2)</f>
        <v>0</v>
      </c>
      <c r="P77" s="41"/>
      <c r="Q77" s="41">
        <f>O77</f>
        <v>0</v>
      </c>
      <c r="R77" s="42"/>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c r="EO77" s="43"/>
      <c r="EP77" s="43"/>
      <c r="EQ77" s="43"/>
      <c r="ER77" s="43"/>
      <c r="ES77" s="43"/>
      <c r="ET77" s="43"/>
      <c r="EU77" s="43"/>
      <c r="EV77" s="43"/>
      <c r="EW77" s="43"/>
      <c r="EX77" s="43"/>
      <c r="EY77" s="43"/>
      <c r="EZ77" s="43"/>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c r="GL77" s="43"/>
      <c r="GM77" s="43"/>
      <c r="GN77" s="43"/>
      <c r="GO77" s="43"/>
      <c r="GP77" s="43"/>
      <c r="GQ77" s="43"/>
      <c r="GR77" s="43"/>
      <c r="GS77" s="43"/>
      <c r="GT77" s="43"/>
      <c r="GU77" s="43"/>
      <c r="GV77" s="43"/>
      <c r="GW77" s="43"/>
      <c r="GX77" s="43"/>
      <c r="GY77" s="43"/>
      <c r="GZ77" s="43"/>
      <c r="HA77" s="43"/>
      <c r="HB77" s="43"/>
      <c r="HC77" s="43"/>
      <c r="HD77" s="43"/>
      <c r="HE77" s="43"/>
      <c r="HF77" s="43"/>
      <c r="HG77" s="43"/>
      <c r="HH77" s="43"/>
      <c r="HI77" s="43"/>
      <c r="HJ77" s="43"/>
      <c r="HK77" s="43"/>
      <c r="HL77" s="43"/>
      <c r="HM77" s="43"/>
      <c r="HN77" s="43"/>
      <c r="HO77" s="43"/>
      <c r="HP77" s="43"/>
      <c r="HQ77" s="43"/>
      <c r="HR77" s="43"/>
      <c r="HS77" s="43"/>
      <c r="HT77" s="43"/>
      <c r="HU77" s="43"/>
      <c r="HV77" s="43"/>
      <c r="HW77" s="43"/>
      <c r="HX77" s="43"/>
      <c r="HY77" s="43"/>
      <c r="HZ77" s="43"/>
      <c r="IA77" s="43"/>
      <c r="IB77" s="43"/>
      <c r="IC77" s="43"/>
    </row>
    <row r="78" spans="1:237" ht="16.5" thickBot="1" x14ac:dyDescent="0.25">
      <c r="A78" s="326" t="s">
        <v>35</v>
      </c>
      <c r="B78" s="327"/>
      <c r="C78" s="327"/>
      <c r="D78" s="327"/>
      <c r="E78" s="327"/>
      <c r="F78" s="327"/>
      <c r="G78" s="327"/>
      <c r="H78" s="327"/>
      <c r="I78" s="327"/>
      <c r="J78" s="327"/>
      <c r="K78" s="327"/>
      <c r="L78" s="327"/>
      <c r="M78" s="115">
        <f>M76</f>
        <v>0</v>
      </c>
      <c r="N78" s="115">
        <f>N76</f>
        <v>0</v>
      </c>
      <c r="O78" s="115">
        <f>O76+O77</f>
        <v>0</v>
      </c>
      <c r="P78" s="115">
        <f>P76</f>
        <v>0</v>
      </c>
      <c r="Q78" s="116">
        <f>Q76+Q77</f>
        <v>0</v>
      </c>
      <c r="R78" s="16"/>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row>
    <row r="79" spans="1:237" ht="15" customHeight="1" x14ac:dyDescent="0.2">
      <c r="A79" s="113"/>
      <c r="B79" s="113"/>
      <c r="C79" s="113"/>
      <c r="D79" s="113"/>
      <c r="E79" s="113"/>
      <c r="F79" s="113"/>
      <c r="G79" s="113"/>
      <c r="H79" s="113"/>
      <c r="I79" s="113"/>
      <c r="J79" s="113"/>
      <c r="K79" s="113"/>
      <c r="L79" s="113"/>
      <c r="M79" s="114"/>
      <c r="N79" s="114"/>
      <c r="O79" s="114"/>
      <c r="P79" s="114"/>
      <c r="Q79" s="114"/>
      <c r="R79" s="16"/>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row>
    <row r="80" spans="1:237" ht="12.75" customHeight="1" x14ac:dyDescent="0.2">
      <c r="A80" s="113"/>
      <c r="B80" s="113"/>
      <c r="C80" s="113"/>
      <c r="D80" s="113"/>
      <c r="E80" s="113"/>
      <c r="F80" s="113"/>
      <c r="G80" s="113"/>
      <c r="H80" s="113"/>
      <c r="I80" s="113"/>
      <c r="J80" s="113"/>
      <c r="K80" s="113"/>
      <c r="L80" s="113"/>
      <c r="M80" s="113"/>
      <c r="N80" s="113"/>
      <c r="O80" s="113"/>
      <c r="P80" s="113"/>
      <c r="Q80" s="114"/>
      <c r="R80" s="16"/>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row>
    <row r="81" spans="1:237" x14ac:dyDescent="0.2">
      <c r="A81" s="117" t="s">
        <v>36</v>
      </c>
      <c r="B81" s="113"/>
      <c r="C81" s="113"/>
      <c r="D81" s="113"/>
      <c r="E81" s="113"/>
      <c r="F81" s="113"/>
      <c r="G81" s="113"/>
      <c r="H81" s="113"/>
      <c r="I81" s="113"/>
      <c r="J81" s="113"/>
      <c r="K81" s="113"/>
      <c r="L81" s="113"/>
      <c r="M81" s="114"/>
      <c r="N81" s="114"/>
      <c r="O81" s="114"/>
      <c r="P81" s="114"/>
      <c r="Q81" s="114"/>
      <c r="R81" s="16"/>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row>
    <row r="82" spans="1:237" x14ac:dyDescent="0.2">
      <c r="A82" s="44"/>
      <c r="B82" s="44"/>
      <c r="C82" s="45"/>
      <c r="D82" s="45"/>
      <c r="E82" s="46"/>
      <c r="F82" s="47"/>
      <c r="G82" s="48"/>
      <c r="H82" s="48"/>
      <c r="I82" s="48"/>
      <c r="J82" s="48"/>
      <c r="K82" s="48"/>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44"/>
      <c r="CG82" s="44"/>
      <c r="CH82" s="44"/>
      <c r="CI82" s="44"/>
      <c r="CJ82" s="44"/>
      <c r="CK82" s="44"/>
      <c r="CL82" s="44"/>
      <c r="CM82" s="44"/>
      <c r="CN82" s="44"/>
      <c r="CO82" s="44"/>
      <c r="CP82" s="44"/>
      <c r="CQ82" s="44"/>
      <c r="CR82" s="44"/>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c r="GG82" s="44"/>
      <c r="GH82" s="44"/>
      <c r="GI82" s="44"/>
      <c r="GJ82" s="44"/>
      <c r="GK82" s="44"/>
      <c r="GL82" s="44"/>
      <c r="GM82" s="44"/>
      <c r="GN82" s="44"/>
      <c r="GO82" s="44"/>
      <c r="GP82" s="44"/>
      <c r="GQ82" s="44"/>
      <c r="GR82" s="44"/>
      <c r="GS82" s="44"/>
      <c r="GT82" s="44"/>
      <c r="GU82" s="44"/>
      <c r="GV82" s="44"/>
      <c r="GW82" s="44"/>
      <c r="GX82" s="44"/>
      <c r="GY82" s="44"/>
      <c r="GZ82" s="44"/>
      <c r="HA82" s="44"/>
      <c r="HB82" s="44"/>
      <c r="HC82" s="44"/>
      <c r="HD82" s="44"/>
      <c r="HE82" s="44"/>
      <c r="HF82" s="44"/>
      <c r="HG82" s="44"/>
      <c r="HH82" s="44"/>
      <c r="HI82" s="44"/>
      <c r="HJ82" s="44"/>
      <c r="HK82" s="44"/>
      <c r="HL82" s="44"/>
      <c r="HM82" s="44"/>
      <c r="HN82" s="44"/>
      <c r="HO82" s="44"/>
      <c r="HP82" s="44"/>
      <c r="HQ82" s="44"/>
      <c r="HR82" s="44"/>
      <c r="HS82" s="44"/>
      <c r="HT82" s="44"/>
      <c r="HU82" s="44"/>
      <c r="HV82" s="44"/>
      <c r="HW82" s="44"/>
      <c r="HX82" s="44"/>
      <c r="HY82" s="44"/>
      <c r="HZ82" s="44"/>
      <c r="IA82" s="44"/>
      <c r="IB82" s="44"/>
      <c r="IC82" s="44"/>
    </row>
    <row r="83" spans="1:237" x14ac:dyDescent="0.2">
      <c r="A83" s="44"/>
      <c r="B83" s="44"/>
      <c r="C83" s="8"/>
      <c r="D83" s="49" t="s">
        <v>8</v>
      </c>
      <c r="E83" s="328">
        <f>Būv.KOPTĀME_!B30</f>
        <v>0</v>
      </c>
      <c r="F83" s="329"/>
      <c r="G83" s="329"/>
      <c r="H83" s="329"/>
      <c r="I83" s="329"/>
      <c r="J83" s="329"/>
      <c r="K83" s="329"/>
      <c r="L83" s="329"/>
      <c r="M83" s="329"/>
      <c r="N83" s="329"/>
      <c r="O83" s="329"/>
      <c r="P83" s="329"/>
      <c r="Q83" s="329"/>
      <c r="R83" s="48"/>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H83" s="44"/>
      <c r="CI83" s="44"/>
      <c r="CJ83" s="44"/>
      <c r="CK83" s="44"/>
      <c r="CL83" s="44"/>
      <c r="CM83" s="44"/>
      <c r="CN83" s="44"/>
      <c r="CO83" s="44"/>
      <c r="CP83" s="44"/>
      <c r="CQ83" s="44"/>
      <c r="CR83" s="44"/>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c r="GG83" s="44"/>
      <c r="GH83" s="44"/>
      <c r="GI83" s="44"/>
      <c r="GJ83" s="44"/>
      <c r="GK83" s="44"/>
      <c r="GL83" s="44"/>
      <c r="GM83" s="44"/>
      <c r="GN83" s="44"/>
      <c r="GO83" s="44"/>
      <c r="GP83" s="44"/>
      <c r="GQ83" s="44"/>
      <c r="GR83" s="44"/>
      <c r="GS83" s="44"/>
      <c r="GT83" s="44"/>
      <c r="GU83" s="44"/>
      <c r="GV83" s="44"/>
      <c r="GW83" s="44"/>
      <c r="GX83" s="44"/>
      <c r="GY83" s="44"/>
      <c r="GZ83" s="44"/>
      <c r="HA83" s="44"/>
      <c r="HB83" s="44"/>
      <c r="HC83" s="44"/>
      <c r="HD83" s="44"/>
      <c r="HE83" s="44"/>
      <c r="HF83" s="44"/>
      <c r="HG83" s="44"/>
      <c r="HH83" s="44"/>
      <c r="HI83" s="44"/>
      <c r="HJ83" s="44"/>
      <c r="HK83" s="44"/>
      <c r="HL83" s="44"/>
      <c r="HM83" s="44"/>
      <c r="HN83" s="44"/>
      <c r="HO83" s="44"/>
      <c r="HP83" s="44"/>
      <c r="HQ83" s="44"/>
      <c r="HR83" s="44"/>
      <c r="HS83" s="44"/>
      <c r="HT83" s="44"/>
      <c r="HU83" s="44"/>
      <c r="HV83" s="44"/>
      <c r="HW83" s="44"/>
      <c r="HX83" s="44"/>
      <c r="HY83" s="44"/>
      <c r="HZ83" s="44"/>
      <c r="IA83" s="44"/>
      <c r="IB83" s="44"/>
      <c r="IC83" s="44"/>
    </row>
    <row r="84" spans="1:237" x14ac:dyDescent="0.2">
      <c r="A84" s="50"/>
      <c r="B84" s="50"/>
      <c r="C84" s="8"/>
      <c r="D84" s="8"/>
      <c r="E84" s="321" t="s">
        <v>9</v>
      </c>
      <c r="F84" s="321"/>
      <c r="G84" s="321"/>
      <c r="H84" s="321"/>
      <c r="I84" s="321"/>
      <c r="J84" s="321"/>
      <c r="K84" s="321"/>
      <c r="L84" s="321"/>
      <c r="M84" s="321"/>
      <c r="N84" s="321"/>
      <c r="O84" s="321"/>
      <c r="P84" s="321"/>
      <c r="Q84" s="321"/>
      <c r="R84" s="16"/>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row>
    <row r="85" spans="1:237" x14ac:dyDescent="0.2">
      <c r="A85" s="51"/>
      <c r="B85" s="51"/>
      <c r="C85" s="8"/>
      <c r="D85" s="52" t="s">
        <v>14</v>
      </c>
      <c r="E85" s="330">
        <f>Kopsav.1!C44</f>
        <v>0</v>
      </c>
      <c r="F85" s="331"/>
      <c r="G85" s="331"/>
      <c r="H85" s="331"/>
      <c r="I85" s="331"/>
      <c r="J85" s="331"/>
      <c r="K85" s="331"/>
      <c r="L85" s="331"/>
      <c r="M85" s="331"/>
      <c r="N85" s="331"/>
      <c r="O85" s="331"/>
      <c r="P85" s="331"/>
      <c r="Q85" s="331"/>
      <c r="R85" s="16"/>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row>
    <row r="86" spans="1:237" x14ac:dyDescent="0.2">
      <c r="A86" s="51"/>
      <c r="B86" s="51"/>
      <c r="C86" s="53"/>
      <c r="D86" s="53"/>
      <c r="E86" s="321" t="s">
        <v>9</v>
      </c>
      <c r="F86" s="321"/>
      <c r="G86" s="321"/>
      <c r="H86" s="321"/>
      <c r="I86" s="321"/>
      <c r="J86" s="321"/>
      <c r="K86" s="321"/>
      <c r="L86" s="321"/>
      <c r="M86" s="321"/>
      <c r="N86" s="321"/>
      <c r="O86" s="321"/>
      <c r="P86" s="321"/>
      <c r="Q86" s="321"/>
      <c r="R86" s="16"/>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row>
    <row r="87" spans="1:237" x14ac:dyDescent="0.2">
      <c r="A87" s="51"/>
      <c r="B87" s="51"/>
      <c r="C87" s="8"/>
      <c r="D87" s="52" t="s">
        <v>15</v>
      </c>
      <c r="E87" s="322"/>
      <c r="F87" s="322"/>
      <c r="G87" s="322"/>
      <c r="H87" s="322"/>
      <c r="I87" s="54"/>
      <c r="J87" s="54"/>
      <c r="K87" s="54"/>
      <c r="L87" s="55"/>
      <c r="M87" s="55"/>
      <c r="N87" s="55"/>
      <c r="O87" s="55"/>
      <c r="P87" s="55"/>
      <c r="Q87" s="55"/>
      <c r="R87" s="16"/>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row>
    <row r="88" spans="1:237" x14ac:dyDescent="0.2">
      <c r="A88" s="51"/>
      <c r="B88" s="51"/>
      <c r="C88" s="323"/>
      <c r="D88" s="323"/>
      <c r="E88" s="323"/>
      <c r="F88" s="56"/>
      <c r="G88" s="57"/>
      <c r="H88" s="57"/>
      <c r="I88" s="57"/>
      <c r="J88" s="57"/>
      <c r="K88" s="57"/>
      <c r="L88" s="58"/>
      <c r="M88" s="58"/>
      <c r="N88" s="58"/>
      <c r="O88" s="58"/>
      <c r="P88" s="55"/>
      <c r="Q88" s="55"/>
      <c r="R88" s="16"/>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row>
    <row r="89" spans="1:237" x14ac:dyDescent="0.2">
      <c r="A89" s="59"/>
      <c r="B89" s="59"/>
      <c r="C89" s="60"/>
      <c r="D89" s="60"/>
      <c r="E89" s="61"/>
      <c r="F89" s="56"/>
      <c r="G89" s="62"/>
      <c r="H89" s="63"/>
      <c r="I89" s="63"/>
      <c r="J89" s="63"/>
      <c r="K89" s="63"/>
      <c r="L89" s="64"/>
      <c r="M89" s="64"/>
      <c r="N89" s="64"/>
      <c r="O89" s="64"/>
      <c r="P89" s="65"/>
      <c r="Q89" s="65"/>
      <c r="R89" s="18"/>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row>
    <row r="90" spans="1:237" x14ac:dyDescent="0.2">
      <c r="B90" s="118"/>
      <c r="C90" s="66"/>
      <c r="D90" s="66"/>
      <c r="E90" s="67"/>
      <c r="F90" s="68"/>
      <c r="G90" s="69"/>
      <c r="H90" s="69"/>
      <c r="I90" s="70"/>
      <c r="J90" s="69"/>
      <c r="K90" s="69"/>
      <c r="L90" s="7"/>
      <c r="M90" s="7"/>
      <c r="N90" s="7"/>
      <c r="O90" s="7"/>
      <c r="P90" s="7"/>
    </row>
    <row r="91" spans="1:237" ht="15" x14ac:dyDescent="0.2">
      <c r="B91" s="118"/>
      <c r="C91" s="122"/>
      <c r="D91" s="122"/>
      <c r="E91" s="122"/>
      <c r="F91" s="122"/>
      <c r="G91" s="122"/>
      <c r="H91" s="122"/>
      <c r="I91" s="122"/>
      <c r="J91" s="122"/>
      <c r="K91" s="122"/>
      <c r="L91" s="122"/>
      <c r="M91" s="122"/>
      <c r="N91" s="119"/>
      <c r="O91" s="120"/>
      <c r="P91" s="7"/>
    </row>
    <row r="92" spans="1:237" ht="15" x14ac:dyDescent="0.2">
      <c r="B92" s="118"/>
      <c r="C92" s="122"/>
      <c r="D92" s="122"/>
      <c r="E92" s="122"/>
      <c r="F92" s="122"/>
      <c r="G92" s="122"/>
      <c r="H92" s="122"/>
      <c r="I92" s="122"/>
      <c r="J92" s="122"/>
      <c r="K92" s="122"/>
      <c r="L92" s="122"/>
      <c r="M92" s="122"/>
      <c r="N92" s="119"/>
      <c r="O92" s="120"/>
      <c r="P92" s="7"/>
    </row>
    <row r="93" spans="1:237" ht="15" x14ac:dyDescent="0.2">
      <c r="B93" s="118"/>
      <c r="C93" s="122"/>
      <c r="D93" s="122"/>
      <c r="E93" s="122"/>
      <c r="F93" s="122"/>
      <c r="G93" s="122"/>
      <c r="H93" s="122"/>
      <c r="I93" s="122"/>
      <c r="J93" s="122"/>
      <c r="K93" s="122"/>
      <c r="L93" s="122"/>
      <c r="M93" s="122"/>
      <c r="N93" s="119"/>
      <c r="O93" s="120"/>
      <c r="P93" s="7"/>
    </row>
    <row r="94" spans="1:237" ht="14.25" x14ac:dyDescent="0.2">
      <c r="B94" s="118"/>
      <c r="C94" s="123"/>
      <c r="D94" s="123"/>
      <c r="E94" s="123"/>
      <c r="F94" s="123"/>
      <c r="G94" s="123"/>
      <c r="H94" s="123"/>
      <c r="I94" s="123"/>
      <c r="J94" s="123"/>
      <c r="K94" s="123"/>
      <c r="L94" s="123"/>
      <c r="M94" s="123"/>
      <c r="N94" s="123"/>
      <c r="O94" s="121"/>
      <c r="P94" s="7"/>
    </row>
    <row r="95" spans="1:237" x14ac:dyDescent="0.2">
      <c r="B95" s="118"/>
      <c r="C95" s="66"/>
      <c r="D95" s="66"/>
      <c r="E95" s="67"/>
      <c r="F95" s="68"/>
      <c r="G95" s="69"/>
      <c r="H95" s="69"/>
      <c r="I95" s="71"/>
      <c r="J95" s="69"/>
      <c r="K95" s="69"/>
      <c r="L95" s="7"/>
      <c r="M95" s="7"/>
      <c r="N95" s="7"/>
      <c r="O95" s="7"/>
      <c r="P95" s="7"/>
    </row>
    <row r="96" spans="1:237" x14ac:dyDescent="0.2">
      <c r="B96" s="118"/>
      <c r="C96" s="66"/>
      <c r="D96" s="66"/>
      <c r="E96" s="67"/>
      <c r="F96" s="68"/>
      <c r="G96" s="69"/>
      <c r="H96" s="69"/>
      <c r="I96" s="71"/>
      <c r="J96" s="72"/>
      <c r="K96" s="72"/>
      <c r="L96" s="9"/>
      <c r="M96" s="7"/>
      <c r="N96" s="7"/>
      <c r="O96" s="7"/>
      <c r="P96" s="7"/>
    </row>
    <row r="97" spans="3:12" x14ac:dyDescent="0.2">
      <c r="C97" s="66"/>
      <c r="D97" s="66"/>
      <c r="E97" s="67"/>
      <c r="F97" s="68"/>
      <c r="G97" s="69"/>
      <c r="H97" s="69"/>
      <c r="I97" s="69"/>
      <c r="J97" s="69"/>
      <c r="K97" s="69"/>
      <c r="L97" s="7"/>
    </row>
  </sheetData>
  <sheetProtection algorithmName="SHA-512" hashValue="vLQO8FQvRfjZdsQ65i18+TlFkqqn3LS+Q66ktwMWQlsoivorD1/B2BVjtZpydwBTcWI5bz89724WZwoIyPc+eQ==" saltValue="wJZRRzm/maIhQdW/Tao2IQ==" spinCount="100000" sheet="1" formatCells="0" formatColumns="0" formatRows="0" selectLockedCells="1" sort="0" autoFilter="0" pivotTables="0"/>
  <autoFilter ref="A16:Q78"/>
  <mergeCells count="21">
    <mergeCell ref="E83:Q83"/>
    <mergeCell ref="A4:Q4"/>
    <mergeCell ref="A6:Q6"/>
    <mergeCell ref="O11:P11"/>
    <mergeCell ref="O12:P12"/>
    <mergeCell ref="A14:A15"/>
    <mergeCell ref="B14:B15"/>
    <mergeCell ref="C14:C15"/>
    <mergeCell ref="D14:D15"/>
    <mergeCell ref="E14:E15"/>
    <mergeCell ref="F14:F15"/>
    <mergeCell ref="G14:L14"/>
    <mergeCell ref="M14:Q14"/>
    <mergeCell ref="A76:L76"/>
    <mergeCell ref="A77:K77"/>
    <mergeCell ref="A78:L78"/>
    <mergeCell ref="E84:Q84"/>
    <mergeCell ref="E85:Q85"/>
    <mergeCell ref="E86:Q86"/>
    <mergeCell ref="E87:H87"/>
    <mergeCell ref="C88:E88"/>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2" manualBreakCount="2">
    <brk id="51" max="16" man="1"/>
    <brk id="75" max="16"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50"/>
  <sheetViews>
    <sheetView view="pageBreakPreview" topLeftCell="A10"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1475</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1476</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Kopsav.2!A6</f>
        <v>Objekta nosaukums: „Tramvaju līnijas pieguļošās teritorijas kompleksa rekonstrukcija Liepājā." 2.kārta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806</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Q32</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237" x14ac:dyDescent="0.2">
      <c r="A17" s="208" t="s">
        <v>49</v>
      </c>
      <c r="B17" s="202"/>
      <c r="C17" s="222" t="s">
        <v>172</v>
      </c>
      <c r="D17" s="220"/>
      <c r="E17" s="202"/>
      <c r="F17" s="202"/>
      <c r="G17" s="203"/>
      <c r="H17" s="203"/>
      <c r="I17" s="203"/>
      <c r="J17" s="203"/>
      <c r="K17" s="203"/>
      <c r="L17" s="203"/>
      <c r="M17" s="203"/>
      <c r="N17" s="203"/>
      <c r="O17" s="203"/>
      <c r="P17" s="203"/>
      <c r="Q17" s="203"/>
    </row>
    <row r="18" spans="1:237" ht="25.5" x14ac:dyDescent="0.2">
      <c r="A18" s="105" t="s">
        <v>67</v>
      </c>
      <c r="B18" s="106"/>
      <c r="C18" s="111" t="s">
        <v>796</v>
      </c>
      <c r="D18" s="111"/>
      <c r="E18" s="106" t="s">
        <v>81</v>
      </c>
      <c r="F18" s="106">
        <v>400</v>
      </c>
      <c r="G18" s="37"/>
      <c r="H18" s="37"/>
      <c r="I18" s="38">
        <f t="shared" ref="I18:I29" si="0">ROUND(G18*H18,2)</f>
        <v>0</v>
      </c>
      <c r="J18" s="37"/>
      <c r="K18" s="37"/>
      <c r="L18" s="38">
        <f t="shared" ref="L18:L29" si="1">I18+J18+K18</f>
        <v>0</v>
      </c>
      <c r="M18" s="38">
        <f t="shared" ref="M18:M29" si="2">ROUND(F18*G18,2)</f>
        <v>0</v>
      </c>
      <c r="N18" s="38">
        <f t="shared" ref="N18:N29" si="3">ROUND(F18*I18,2)</f>
        <v>0</v>
      </c>
      <c r="O18" s="38">
        <f t="shared" ref="O18:O29" si="4">ROUND(F18*J18,2)</f>
        <v>0</v>
      </c>
      <c r="P18" s="38">
        <f t="shared" ref="P18:P29" si="5">ROUND(F18*K18,2)</f>
        <v>0</v>
      </c>
      <c r="Q18" s="38">
        <f t="shared" ref="Q18:Q29" si="6">N18+O18+P18</f>
        <v>0</v>
      </c>
    </row>
    <row r="19" spans="1:237" ht="25.5" x14ac:dyDescent="0.2">
      <c r="A19" s="105" t="s">
        <v>69</v>
      </c>
      <c r="B19" s="106"/>
      <c r="C19" s="111" t="s">
        <v>1477</v>
      </c>
      <c r="D19" s="111"/>
      <c r="E19" s="106" t="s">
        <v>70</v>
      </c>
      <c r="F19" s="106">
        <v>100</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237" x14ac:dyDescent="0.2">
      <c r="A20" s="105" t="s">
        <v>71</v>
      </c>
      <c r="B20" s="106"/>
      <c r="C20" s="111" t="s">
        <v>797</v>
      </c>
      <c r="D20" s="111"/>
      <c r="E20" s="106" t="s">
        <v>107</v>
      </c>
      <c r="F20" s="106">
        <v>2</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237" ht="25.5" x14ac:dyDescent="0.2">
      <c r="A21" s="105" t="s">
        <v>108</v>
      </c>
      <c r="B21" s="106"/>
      <c r="C21" s="111" t="s">
        <v>798</v>
      </c>
      <c r="D21" s="111"/>
      <c r="E21" s="106" t="s">
        <v>81</v>
      </c>
      <c r="F21" s="106">
        <v>3</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237" x14ac:dyDescent="0.2">
      <c r="A22" s="105" t="s">
        <v>109</v>
      </c>
      <c r="B22" s="106"/>
      <c r="C22" s="111" t="s">
        <v>800</v>
      </c>
      <c r="D22" s="111"/>
      <c r="E22" s="106" t="s">
        <v>81</v>
      </c>
      <c r="F22" s="206">
        <v>3</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237" x14ac:dyDescent="0.2">
      <c r="A23" s="105" t="s">
        <v>110</v>
      </c>
      <c r="B23" s="106"/>
      <c r="C23" s="111" t="s">
        <v>809</v>
      </c>
      <c r="D23" s="111"/>
      <c r="E23" s="106" t="s">
        <v>70</v>
      </c>
      <c r="F23" s="206">
        <v>24</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237" ht="25.5" x14ac:dyDescent="0.2">
      <c r="A24" s="208" t="s">
        <v>50</v>
      </c>
      <c r="B24" s="202" t="s">
        <v>778</v>
      </c>
      <c r="C24" s="222" t="s">
        <v>801</v>
      </c>
      <c r="D24" s="220" t="s">
        <v>780</v>
      </c>
      <c r="E24" s="202"/>
      <c r="F24" s="202"/>
      <c r="G24" s="203"/>
      <c r="H24" s="203"/>
      <c r="I24" s="203"/>
      <c r="J24" s="203"/>
      <c r="K24" s="203"/>
      <c r="L24" s="203"/>
      <c r="M24" s="203"/>
      <c r="N24" s="203"/>
      <c r="O24" s="203"/>
      <c r="P24" s="203"/>
      <c r="Q24" s="203"/>
    </row>
    <row r="25" spans="1:237" ht="25.5" x14ac:dyDescent="0.2">
      <c r="A25" s="105" t="s">
        <v>72</v>
      </c>
      <c r="B25" s="106"/>
      <c r="C25" s="111" t="s">
        <v>1478</v>
      </c>
      <c r="D25" s="111"/>
      <c r="E25" s="106" t="s">
        <v>70</v>
      </c>
      <c r="F25" s="106">
        <v>24</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237" ht="25.5" x14ac:dyDescent="0.2">
      <c r="A26" s="105" t="s">
        <v>75</v>
      </c>
      <c r="B26" s="106"/>
      <c r="C26" s="111" t="s">
        <v>1479</v>
      </c>
      <c r="D26" s="111"/>
      <c r="E26" s="106" t="s">
        <v>70</v>
      </c>
      <c r="F26" s="106">
        <v>1200</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237" x14ac:dyDescent="0.2">
      <c r="A27" s="105" t="s">
        <v>90</v>
      </c>
      <c r="B27" s="106"/>
      <c r="C27" s="111" t="s">
        <v>1480</v>
      </c>
      <c r="D27" s="111"/>
      <c r="E27" s="106" t="s">
        <v>70</v>
      </c>
      <c r="F27" s="106">
        <v>1200</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237" x14ac:dyDescent="0.2">
      <c r="A28" s="105" t="s">
        <v>91</v>
      </c>
      <c r="B28" s="106"/>
      <c r="C28" s="111" t="s">
        <v>1481</v>
      </c>
      <c r="D28" s="111"/>
      <c r="E28" s="106" t="s">
        <v>70</v>
      </c>
      <c r="F28" s="106">
        <v>100</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237" ht="13.5" thickBot="1" x14ac:dyDescent="0.25">
      <c r="A29" s="108" t="s">
        <v>92</v>
      </c>
      <c r="B29" s="109"/>
      <c r="C29" s="112" t="s">
        <v>802</v>
      </c>
      <c r="D29" s="112"/>
      <c r="E29" s="109" t="s">
        <v>107</v>
      </c>
      <c r="F29" s="109">
        <v>2</v>
      </c>
      <c r="G29" s="77"/>
      <c r="H29" s="77"/>
      <c r="I29" s="78">
        <f t="shared" si="0"/>
        <v>0</v>
      </c>
      <c r="J29" s="77"/>
      <c r="K29" s="77"/>
      <c r="L29" s="78">
        <f t="shared" si="1"/>
        <v>0</v>
      </c>
      <c r="M29" s="78">
        <f t="shared" si="2"/>
        <v>0</v>
      </c>
      <c r="N29" s="78">
        <f t="shared" si="3"/>
        <v>0</v>
      </c>
      <c r="O29" s="78">
        <f t="shared" si="4"/>
        <v>0</v>
      </c>
      <c r="P29" s="78">
        <f t="shared" si="5"/>
        <v>0</v>
      </c>
      <c r="Q29" s="78">
        <f t="shared" si="6"/>
        <v>0</v>
      </c>
    </row>
    <row r="30" spans="1:237" x14ac:dyDescent="0.2">
      <c r="A30" s="324" t="s">
        <v>13</v>
      </c>
      <c r="B30" s="325"/>
      <c r="C30" s="325"/>
      <c r="D30" s="325"/>
      <c r="E30" s="325"/>
      <c r="F30" s="325"/>
      <c r="G30" s="325"/>
      <c r="H30" s="325"/>
      <c r="I30" s="325"/>
      <c r="J30" s="325"/>
      <c r="K30" s="325"/>
      <c r="L30" s="325"/>
      <c r="M30" s="39">
        <f>SUM(M17:M29)</f>
        <v>0</v>
      </c>
      <c r="N30" s="39">
        <f>SUM(N17:N29)</f>
        <v>0</v>
      </c>
      <c r="O30" s="39">
        <f>SUM(O17:O29)</f>
        <v>0</v>
      </c>
      <c r="P30" s="39">
        <f>SUM(P17:P29)</f>
        <v>0</v>
      </c>
      <c r="Q30" s="39">
        <f>SUM(Q17:Q29)</f>
        <v>0</v>
      </c>
      <c r="R30" s="16"/>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row>
    <row r="31" spans="1:237" ht="26.25" customHeight="1" thickBot="1" x14ac:dyDescent="0.25">
      <c r="A31" s="332" t="s">
        <v>37</v>
      </c>
      <c r="B31" s="333"/>
      <c r="C31" s="333"/>
      <c r="D31" s="333"/>
      <c r="E31" s="333"/>
      <c r="F31" s="333"/>
      <c r="G31" s="333"/>
      <c r="H31" s="333"/>
      <c r="I31" s="333"/>
      <c r="J31" s="333"/>
      <c r="K31" s="334"/>
      <c r="L31" s="40"/>
      <c r="M31" s="41"/>
      <c r="N31" s="41"/>
      <c r="O31" s="41">
        <f>ROUND(O30*L31,2)</f>
        <v>0</v>
      </c>
      <c r="P31" s="41"/>
      <c r="Q31" s="41">
        <f>O31</f>
        <v>0</v>
      </c>
      <c r="R31" s="42"/>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row>
    <row r="32" spans="1:237" ht="16.5" thickBot="1" x14ac:dyDescent="0.25">
      <c r="A32" s="326" t="s">
        <v>35</v>
      </c>
      <c r="B32" s="327"/>
      <c r="C32" s="327"/>
      <c r="D32" s="327"/>
      <c r="E32" s="327"/>
      <c r="F32" s="327"/>
      <c r="G32" s="327"/>
      <c r="H32" s="327"/>
      <c r="I32" s="327"/>
      <c r="J32" s="327"/>
      <c r="K32" s="327"/>
      <c r="L32" s="327"/>
      <c r="M32" s="115">
        <f>M30</f>
        <v>0</v>
      </c>
      <c r="N32" s="115">
        <f>N30</f>
        <v>0</v>
      </c>
      <c r="O32" s="115">
        <f>O30+O31</f>
        <v>0</v>
      </c>
      <c r="P32" s="115">
        <f>P30</f>
        <v>0</v>
      </c>
      <c r="Q32" s="116">
        <f>Q30+Q31</f>
        <v>0</v>
      </c>
      <c r="R32" s="16"/>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row>
    <row r="33" spans="1:237" ht="5.25" customHeight="1" x14ac:dyDescent="0.2">
      <c r="A33" s="113"/>
      <c r="B33" s="113"/>
      <c r="C33" s="113"/>
      <c r="D33" s="113"/>
      <c r="E33" s="113"/>
      <c r="F33" s="113"/>
      <c r="G33" s="113"/>
      <c r="H33" s="113"/>
      <c r="I33" s="113"/>
      <c r="J33" s="113"/>
      <c r="K33" s="113"/>
      <c r="L33" s="113"/>
      <c r="M33" s="113"/>
      <c r="N33" s="113"/>
      <c r="O33" s="113"/>
      <c r="P33" s="113"/>
      <c r="Q33" s="114"/>
      <c r="R33" s="16"/>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row>
    <row r="34" spans="1:237" x14ac:dyDescent="0.2">
      <c r="A34" s="117" t="s">
        <v>36</v>
      </c>
      <c r="B34" s="113"/>
      <c r="C34" s="113"/>
      <c r="D34" s="113"/>
      <c r="E34" s="113"/>
      <c r="F34" s="113"/>
      <c r="G34" s="113"/>
      <c r="H34" s="113"/>
      <c r="I34" s="113"/>
      <c r="J34" s="113"/>
      <c r="K34" s="113"/>
      <c r="L34" s="113"/>
      <c r="M34" s="114"/>
      <c r="N34" s="114"/>
      <c r="O34" s="114"/>
      <c r="P34" s="114"/>
      <c r="Q34" s="114"/>
      <c r="R34" s="16"/>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row>
    <row r="35" spans="1:237" ht="5.25" customHeight="1" x14ac:dyDescent="0.2">
      <c r="A35" s="44"/>
      <c r="B35" s="44"/>
      <c r="C35" s="45"/>
      <c r="D35" s="45"/>
      <c r="E35" s="46"/>
      <c r="F35" s="47"/>
      <c r="G35" s="48"/>
      <c r="H35" s="48"/>
      <c r="I35" s="48"/>
      <c r="J35" s="48"/>
      <c r="K35" s="48"/>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c r="GS35" s="44"/>
      <c r="GT35" s="44"/>
      <c r="GU35" s="44"/>
      <c r="GV35" s="44"/>
      <c r="GW35" s="44"/>
      <c r="GX35" s="44"/>
      <c r="GY35" s="44"/>
      <c r="GZ35" s="44"/>
      <c r="HA35" s="44"/>
      <c r="HB35" s="44"/>
      <c r="HC35" s="44"/>
      <c r="HD35" s="44"/>
      <c r="HE35" s="44"/>
      <c r="HF35" s="44"/>
      <c r="HG35" s="44"/>
      <c r="HH35" s="44"/>
      <c r="HI35" s="44"/>
      <c r="HJ35" s="44"/>
      <c r="HK35" s="44"/>
      <c r="HL35" s="44"/>
      <c r="HM35" s="44"/>
      <c r="HN35" s="44"/>
      <c r="HO35" s="44"/>
      <c r="HP35" s="44"/>
      <c r="HQ35" s="44"/>
      <c r="HR35" s="44"/>
      <c r="HS35" s="44"/>
      <c r="HT35" s="44"/>
      <c r="HU35" s="44"/>
      <c r="HV35" s="44"/>
      <c r="HW35" s="44"/>
      <c r="HX35" s="44"/>
      <c r="HY35" s="44"/>
      <c r="HZ35" s="44"/>
      <c r="IA35" s="44"/>
      <c r="IB35" s="44"/>
      <c r="IC35" s="44"/>
    </row>
    <row r="36" spans="1:237" x14ac:dyDescent="0.2">
      <c r="A36" s="44"/>
      <c r="B36" s="44"/>
      <c r="C36" s="8"/>
      <c r="D36" s="49" t="s">
        <v>8</v>
      </c>
      <c r="E36" s="328">
        <f>Būv.KOPTĀME_!B30</f>
        <v>0</v>
      </c>
      <c r="F36" s="329"/>
      <c r="G36" s="329"/>
      <c r="H36" s="329"/>
      <c r="I36" s="329"/>
      <c r="J36" s="329"/>
      <c r="K36" s="329"/>
      <c r="L36" s="329"/>
      <c r="M36" s="329"/>
      <c r="N36" s="329"/>
      <c r="O36" s="329"/>
      <c r="P36" s="329"/>
      <c r="Q36" s="329"/>
      <c r="R36" s="48"/>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c r="FE36" s="44"/>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c r="GD36" s="44"/>
      <c r="GE36" s="44"/>
      <c r="GF36" s="44"/>
      <c r="GG36" s="44"/>
      <c r="GH36" s="44"/>
      <c r="GI36" s="44"/>
      <c r="GJ36" s="44"/>
      <c r="GK36" s="44"/>
      <c r="GL36" s="44"/>
      <c r="GM36" s="44"/>
      <c r="GN36" s="44"/>
      <c r="GO36" s="44"/>
      <c r="GP36" s="44"/>
      <c r="GQ36" s="44"/>
      <c r="GR36" s="44"/>
      <c r="GS36" s="44"/>
      <c r="GT36" s="44"/>
      <c r="GU36" s="44"/>
      <c r="GV36" s="44"/>
      <c r="GW36" s="44"/>
      <c r="GX36" s="44"/>
      <c r="GY36" s="44"/>
      <c r="GZ36" s="44"/>
      <c r="HA36" s="44"/>
      <c r="HB36" s="44"/>
      <c r="HC36" s="44"/>
      <c r="HD36" s="44"/>
      <c r="HE36" s="44"/>
      <c r="HF36" s="44"/>
      <c r="HG36" s="44"/>
      <c r="HH36" s="44"/>
      <c r="HI36" s="44"/>
      <c r="HJ36" s="44"/>
      <c r="HK36" s="44"/>
      <c r="HL36" s="44"/>
      <c r="HM36" s="44"/>
      <c r="HN36" s="44"/>
      <c r="HO36" s="44"/>
      <c r="HP36" s="44"/>
      <c r="HQ36" s="44"/>
      <c r="HR36" s="44"/>
      <c r="HS36" s="44"/>
      <c r="HT36" s="44"/>
      <c r="HU36" s="44"/>
      <c r="HV36" s="44"/>
      <c r="HW36" s="44"/>
      <c r="HX36" s="44"/>
      <c r="HY36" s="44"/>
      <c r="HZ36" s="44"/>
      <c r="IA36" s="44"/>
      <c r="IB36" s="44"/>
      <c r="IC36" s="44"/>
    </row>
    <row r="37" spans="1:237" x14ac:dyDescent="0.2">
      <c r="A37" s="50"/>
      <c r="B37" s="50"/>
      <c r="C37" s="8"/>
      <c r="D37" s="8"/>
      <c r="E37" s="321" t="s">
        <v>9</v>
      </c>
      <c r="F37" s="321"/>
      <c r="G37" s="321"/>
      <c r="H37" s="321"/>
      <c r="I37" s="321"/>
      <c r="J37" s="321"/>
      <c r="K37" s="321"/>
      <c r="L37" s="321"/>
      <c r="M37" s="321"/>
      <c r="N37" s="321"/>
      <c r="O37" s="321"/>
      <c r="P37" s="321"/>
      <c r="Q37" s="321"/>
      <c r="R37" s="16"/>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row>
    <row r="38" spans="1:237" x14ac:dyDescent="0.2">
      <c r="A38" s="51"/>
      <c r="B38" s="51"/>
      <c r="C38" s="8"/>
      <c r="D38" s="52" t="s">
        <v>14</v>
      </c>
      <c r="E38" s="330">
        <f>Kopsav.1!C44</f>
        <v>0</v>
      </c>
      <c r="F38" s="331"/>
      <c r="G38" s="331"/>
      <c r="H38" s="331"/>
      <c r="I38" s="331"/>
      <c r="J38" s="331"/>
      <c r="K38" s="331"/>
      <c r="L38" s="331"/>
      <c r="M38" s="331"/>
      <c r="N38" s="331"/>
      <c r="O38" s="331"/>
      <c r="P38" s="331"/>
      <c r="Q38" s="331"/>
      <c r="R38" s="16"/>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row>
    <row r="39" spans="1:237" ht="11.25" customHeight="1" x14ac:dyDescent="0.2">
      <c r="A39" s="51"/>
      <c r="B39" s="51"/>
      <c r="C39" s="53"/>
      <c r="D39" s="53"/>
      <c r="E39" s="321" t="s">
        <v>9</v>
      </c>
      <c r="F39" s="321"/>
      <c r="G39" s="321"/>
      <c r="H39" s="321"/>
      <c r="I39" s="321"/>
      <c r="J39" s="321"/>
      <c r="K39" s="321"/>
      <c r="L39" s="321"/>
      <c r="M39" s="321"/>
      <c r="N39" s="321"/>
      <c r="O39" s="321"/>
      <c r="P39" s="321"/>
      <c r="Q39" s="321"/>
      <c r="R39" s="16"/>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row>
    <row r="40" spans="1:237" x14ac:dyDescent="0.2">
      <c r="A40" s="51"/>
      <c r="B40" s="51"/>
      <c r="C40" s="8"/>
      <c r="D40" s="52" t="s">
        <v>15</v>
      </c>
      <c r="E40" s="322"/>
      <c r="F40" s="322"/>
      <c r="G40" s="322"/>
      <c r="H40" s="322"/>
      <c r="I40" s="54"/>
      <c r="J40" s="54"/>
      <c r="K40" s="54"/>
      <c r="L40" s="55"/>
      <c r="M40" s="55"/>
      <c r="N40" s="55"/>
      <c r="O40" s="55"/>
      <c r="P40" s="55"/>
      <c r="Q40" s="55"/>
      <c r="R40" s="16"/>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row>
    <row r="41" spans="1:237" x14ac:dyDescent="0.2">
      <c r="A41" s="51"/>
      <c r="B41" s="51"/>
      <c r="C41" s="323"/>
      <c r="D41" s="323"/>
      <c r="E41" s="323"/>
      <c r="F41" s="56"/>
      <c r="G41" s="57"/>
      <c r="H41" s="57"/>
      <c r="I41" s="57"/>
      <c r="J41" s="57"/>
      <c r="K41" s="57"/>
      <c r="L41" s="58"/>
      <c r="M41" s="58"/>
      <c r="N41" s="58"/>
      <c r="O41" s="58"/>
      <c r="P41" s="55"/>
      <c r="Q41" s="55"/>
      <c r="R41" s="16"/>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row>
    <row r="42" spans="1:237" x14ac:dyDescent="0.2">
      <c r="A42" s="59"/>
      <c r="B42" s="59"/>
      <c r="C42" s="60"/>
      <c r="D42" s="60"/>
      <c r="E42" s="61"/>
      <c r="F42" s="56"/>
      <c r="G42" s="62"/>
      <c r="H42" s="63"/>
      <c r="I42" s="63"/>
      <c r="J42" s="63"/>
      <c r="K42" s="63"/>
      <c r="L42" s="64"/>
      <c r="M42" s="64"/>
      <c r="N42" s="64"/>
      <c r="O42" s="64"/>
      <c r="P42" s="65"/>
      <c r="Q42" s="65"/>
      <c r="R42" s="18"/>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row>
    <row r="43" spans="1:237" x14ac:dyDescent="0.2">
      <c r="B43" s="118"/>
      <c r="C43" s="66"/>
      <c r="D43" s="66"/>
      <c r="E43" s="67"/>
      <c r="F43" s="68"/>
      <c r="G43" s="69"/>
      <c r="H43" s="69"/>
      <c r="I43" s="70"/>
      <c r="J43" s="69"/>
      <c r="K43" s="69"/>
      <c r="L43" s="7"/>
      <c r="M43" s="7"/>
      <c r="N43" s="7"/>
      <c r="O43" s="7"/>
      <c r="P43" s="7"/>
    </row>
    <row r="44" spans="1:237" ht="15" x14ac:dyDescent="0.2">
      <c r="B44" s="118"/>
      <c r="C44" s="122"/>
      <c r="D44" s="122"/>
      <c r="E44" s="122"/>
      <c r="F44" s="122"/>
      <c r="G44" s="122"/>
      <c r="H44" s="122"/>
      <c r="I44" s="122"/>
      <c r="J44" s="122"/>
      <c r="K44" s="122"/>
      <c r="L44" s="122"/>
      <c r="M44" s="122"/>
      <c r="N44" s="119"/>
      <c r="O44" s="120"/>
      <c r="P44" s="7"/>
    </row>
    <row r="45" spans="1:237" ht="15" x14ac:dyDescent="0.2">
      <c r="B45" s="118"/>
      <c r="C45" s="122"/>
      <c r="D45" s="122"/>
      <c r="E45" s="122"/>
      <c r="F45" s="122"/>
      <c r="G45" s="122"/>
      <c r="H45" s="122"/>
      <c r="I45" s="122"/>
      <c r="J45" s="122"/>
      <c r="K45" s="122"/>
      <c r="L45" s="122"/>
      <c r="M45" s="122"/>
      <c r="N45" s="119"/>
      <c r="O45" s="120"/>
      <c r="P45" s="7"/>
    </row>
    <row r="46" spans="1:237" ht="15" x14ac:dyDescent="0.2">
      <c r="B46" s="118"/>
      <c r="C46" s="122"/>
      <c r="D46" s="122"/>
      <c r="E46" s="122"/>
      <c r="F46" s="122"/>
      <c r="G46" s="122"/>
      <c r="H46" s="122"/>
      <c r="I46" s="122"/>
      <c r="J46" s="122"/>
      <c r="K46" s="122"/>
      <c r="L46" s="122"/>
      <c r="M46" s="122"/>
      <c r="N46" s="119"/>
      <c r="O46" s="120"/>
      <c r="P46" s="7"/>
    </row>
    <row r="47" spans="1:237" ht="14.25" x14ac:dyDescent="0.2">
      <c r="B47" s="118"/>
      <c r="C47" s="123"/>
      <c r="D47" s="123"/>
      <c r="E47" s="123"/>
      <c r="F47" s="123"/>
      <c r="G47" s="123"/>
      <c r="H47" s="123"/>
      <c r="I47" s="123"/>
      <c r="J47" s="123"/>
      <c r="K47" s="123"/>
      <c r="L47" s="123"/>
      <c r="M47" s="123"/>
      <c r="N47" s="123"/>
      <c r="O47" s="121"/>
      <c r="P47" s="7"/>
    </row>
    <row r="48" spans="1:237" x14ac:dyDescent="0.2">
      <c r="B48" s="118"/>
      <c r="C48" s="66"/>
      <c r="D48" s="66"/>
      <c r="E48" s="67"/>
      <c r="F48" s="68"/>
      <c r="G48" s="69"/>
      <c r="H48" s="69"/>
      <c r="I48" s="71"/>
      <c r="J48" s="69"/>
      <c r="K48" s="69"/>
      <c r="L48" s="7"/>
      <c r="M48" s="7"/>
      <c r="N48" s="7"/>
      <c r="O48" s="7"/>
      <c r="P48" s="7"/>
    </row>
    <row r="49" spans="2:16" x14ac:dyDescent="0.2">
      <c r="B49" s="118"/>
      <c r="C49" s="66"/>
      <c r="D49" s="66"/>
      <c r="E49" s="67"/>
      <c r="F49" s="68"/>
      <c r="G49" s="69"/>
      <c r="H49" s="69"/>
      <c r="I49" s="71"/>
      <c r="J49" s="72"/>
      <c r="K49" s="72"/>
      <c r="L49" s="9"/>
      <c r="M49" s="7"/>
      <c r="N49" s="7"/>
      <c r="O49" s="7"/>
      <c r="P49" s="7"/>
    </row>
    <row r="50" spans="2:16" x14ac:dyDescent="0.2">
      <c r="C50" s="66"/>
      <c r="D50" s="66"/>
      <c r="E50" s="67"/>
      <c r="F50" s="68"/>
      <c r="G50" s="69"/>
      <c r="H50" s="69"/>
      <c r="I50" s="69"/>
      <c r="J50" s="69"/>
      <c r="K50" s="69"/>
      <c r="L50" s="7"/>
    </row>
  </sheetData>
  <sheetProtection algorithmName="SHA-512" hashValue="TV7+t+fs6v+bn5tClT+CNRPZtjRXNU+6W50+Biy4yar4H8IJOv4xbR42AEqo8bzdQeHw/hjMKfboWhyJAsCr0Q==" saltValue="qkXNfyosTDwlHHmUN8JaVw==" spinCount="100000" sheet="1" formatCells="0" formatColumns="0" formatRows="0" selectLockedCells="1" sort="0" autoFilter="0" pivotTables="0"/>
  <autoFilter ref="A16:Q32"/>
  <mergeCells count="21">
    <mergeCell ref="E36:Q36"/>
    <mergeCell ref="A4:Q4"/>
    <mergeCell ref="A6:Q6"/>
    <mergeCell ref="O11:P11"/>
    <mergeCell ref="O12:P12"/>
    <mergeCell ref="A14:A15"/>
    <mergeCell ref="B14:B15"/>
    <mergeCell ref="C14:C15"/>
    <mergeCell ref="D14:D15"/>
    <mergeCell ref="E14:E15"/>
    <mergeCell ref="F14:F15"/>
    <mergeCell ref="G14:L14"/>
    <mergeCell ref="M14:Q14"/>
    <mergeCell ref="A30:L30"/>
    <mergeCell ref="A31:K31"/>
    <mergeCell ref="A32:L32"/>
    <mergeCell ref="E37:Q37"/>
    <mergeCell ref="E38:Q38"/>
    <mergeCell ref="E39:Q39"/>
    <mergeCell ref="E40:H40"/>
    <mergeCell ref="C41:E41"/>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55"/>
  <sheetViews>
    <sheetView view="pageBreakPreview" topLeftCell="A16"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1483</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1482</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Kopsav.2!A6</f>
        <v>Objekta nosaukums: „Tramvaju līnijas pieguļošās teritorijas kompleksa rekonstrukcija Liepājā." 2.kārta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806</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Q36</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25.5" x14ac:dyDescent="0.2">
      <c r="A17" s="202" t="s">
        <v>777</v>
      </c>
      <c r="B17" s="202" t="s">
        <v>778</v>
      </c>
      <c r="C17" s="222" t="s">
        <v>779</v>
      </c>
      <c r="D17" s="220" t="s">
        <v>780</v>
      </c>
      <c r="E17" s="202"/>
      <c r="F17" s="202"/>
      <c r="G17" s="203"/>
      <c r="H17" s="203"/>
      <c r="I17" s="203"/>
      <c r="J17" s="203"/>
      <c r="K17" s="203"/>
      <c r="L17" s="203"/>
      <c r="M17" s="203"/>
      <c r="N17" s="203"/>
      <c r="O17" s="203"/>
      <c r="P17" s="203"/>
      <c r="Q17" s="203"/>
    </row>
    <row r="18" spans="1:17" ht="25.5" x14ac:dyDescent="0.2">
      <c r="A18" s="105" t="s">
        <v>67</v>
      </c>
      <c r="B18" s="106"/>
      <c r="C18" s="111" t="s">
        <v>1484</v>
      </c>
      <c r="D18" s="111"/>
      <c r="E18" s="106" t="s">
        <v>70</v>
      </c>
      <c r="F18" s="106">
        <v>150</v>
      </c>
      <c r="G18" s="37"/>
      <c r="H18" s="37"/>
      <c r="I18" s="38">
        <f t="shared" ref="I18:I33" si="0">ROUND(G18*H18,2)</f>
        <v>0</v>
      </c>
      <c r="J18" s="37"/>
      <c r="K18" s="37"/>
      <c r="L18" s="38">
        <f t="shared" ref="L18:L33" si="1">I18+J18+K18</f>
        <v>0</v>
      </c>
      <c r="M18" s="38">
        <f t="shared" ref="M18:M33" si="2">ROUND(F18*G18,2)</f>
        <v>0</v>
      </c>
      <c r="N18" s="38">
        <f t="shared" ref="N18:N33" si="3">ROUND(F18*I18,2)</f>
        <v>0</v>
      </c>
      <c r="O18" s="38">
        <f t="shared" ref="O18:O33" si="4">ROUND(F18*J18,2)</f>
        <v>0</v>
      </c>
      <c r="P18" s="38">
        <f t="shared" ref="P18:P33" si="5">ROUND(F18*K18,2)</f>
        <v>0</v>
      </c>
      <c r="Q18" s="38">
        <f t="shared" ref="Q18:Q33" si="6">N18+O18+P18</f>
        <v>0</v>
      </c>
    </row>
    <row r="19" spans="1:17" ht="38.25" x14ac:dyDescent="0.2">
      <c r="A19" s="105" t="s">
        <v>69</v>
      </c>
      <c r="B19" s="106"/>
      <c r="C19" s="111" t="s">
        <v>1485</v>
      </c>
      <c r="D19" s="111"/>
      <c r="E19" s="106" t="s">
        <v>70</v>
      </c>
      <c r="F19" s="106">
        <v>150</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17" ht="38.25" x14ac:dyDescent="0.2">
      <c r="A20" s="105" t="s">
        <v>71</v>
      </c>
      <c r="B20" s="106"/>
      <c r="C20" s="111" t="s">
        <v>1486</v>
      </c>
      <c r="D20" s="111"/>
      <c r="E20" s="106" t="s">
        <v>70</v>
      </c>
      <c r="F20" s="106">
        <v>130</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17" x14ac:dyDescent="0.2">
      <c r="A21" s="105" t="s">
        <v>108</v>
      </c>
      <c r="B21" s="106"/>
      <c r="C21" s="111" t="s">
        <v>1487</v>
      </c>
      <c r="D21" s="111"/>
      <c r="E21" s="106" t="s">
        <v>126</v>
      </c>
      <c r="F21" s="106">
        <v>2</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x14ac:dyDescent="0.2">
      <c r="A22" s="105" t="s">
        <v>109</v>
      </c>
      <c r="B22" s="106"/>
      <c r="C22" s="111" t="s">
        <v>783</v>
      </c>
      <c r="D22" s="111"/>
      <c r="E22" s="106" t="s">
        <v>70</v>
      </c>
      <c r="F22" s="106">
        <v>150</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ht="25.5" x14ac:dyDescent="0.2">
      <c r="A23" s="208" t="s">
        <v>1488</v>
      </c>
      <c r="B23" s="202" t="s">
        <v>778</v>
      </c>
      <c r="C23" s="222" t="s">
        <v>789</v>
      </c>
      <c r="D23" s="220" t="s">
        <v>780</v>
      </c>
      <c r="E23" s="202"/>
      <c r="F23" s="202"/>
      <c r="G23" s="203"/>
      <c r="H23" s="203"/>
      <c r="I23" s="203"/>
      <c r="J23" s="203"/>
      <c r="K23" s="203"/>
      <c r="L23" s="203"/>
      <c r="M23" s="203"/>
      <c r="N23" s="203"/>
      <c r="O23" s="203"/>
      <c r="P23" s="203"/>
      <c r="Q23" s="203"/>
    </row>
    <row r="24" spans="1:17" ht="38.25" x14ac:dyDescent="0.2">
      <c r="A24" s="105" t="s">
        <v>72</v>
      </c>
      <c r="B24" s="106"/>
      <c r="C24" s="111" t="s">
        <v>1458</v>
      </c>
      <c r="D24" s="111"/>
      <c r="E24" s="106" t="s">
        <v>70</v>
      </c>
      <c r="F24" s="106">
        <v>84</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ht="38.25" x14ac:dyDescent="0.2">
      <c r="A25" s="105" t="s">
        <v>75</v>
      </c>
      <c r="B25" s="106"/>
      <c r="C25" s="111" t="s">
        <v>1459</v>
      </c>
      <c r="D25" s="111"/>
      <c r="E25" s="106" t="s">
        <v>70</v>
      </c>
      <c r="F25" s="106">
        <v>15</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ht="25.5" x14ac:dyDescent="0.2">
      <c r="A26" s="105" t="s">
        <v>90</v>
      </c>
      <c r="B26" s="106"/>
      <c r="C26" s="111" t="s">
        <v>790</v>
      </c>
      <c r="D26" s="111"/>
      <c r="E26" s="106" t="s">
        <v>70</v>
      </c>
      <c r="F26" s="206">
        <v>99</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x14ac:dyDescent="0.2">
      <c r="A27" s="105" t="s">
        <v>91</v>
      </c>
      <c r="B27" s="106"/>
      <c r="C27" s="111" t="s">
        <v>783</v>
      </c>
      <c r="D27" s="111"/>
      <c r="E27" s="106" t="s">
        <v>70</v>
      </c>
      <c r="F27" s="106">
        <v>99</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x14ac:dyDescent="0.2">
      <c r="A28" s="105" t="s">
        <v>92</v>
      </c>
      <c r="B28" s="105"/>
      <c r="C28" s="111" t="s">
        <v>649</v>
      </c>
      <c r="D28" s="111"/>
      <c r="E28" s="106" t="s">
        <v>648</v>
      </c>
      <c r="F28" s="106">
        <v>40</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ht="25.5" x14ac:dyDescent="0.2">
      <c r="A29" s="105" t="s">
        <v>93</v>
      </c>
      <c r="B29" s="105"/>
      <c r="C29" s="111" t="s">
        <v>1489</v>
      </c>
      <c r="D29" s="111"/>
      <c r="E29" s="106" t="s">
        <v>648</v>
      </c>
      <c r="F29" s="106">
        <v>40</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x14ac:dyDescent="0.2">
      <c r="A30" s="105" t="s">
        <v>94</v>
      </c>
      <c r="B30" s="105"/>
      <c r="C30" s="205" t="s">
        <v>658</v>
      </c>
      <c r="D30" s="205"/>
      <c r="E30" s="106" t="s">
        <v>659</v>
      </c>
      <c r="F30" s="106">
        <v>0.1</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x14ac:dyDescent="0.2">
      <c r="A31" s="208" t="s">
        <v>1490</v>
      </c>
      <c r="B31" s="208"/>
      <c r="C31" s="207" t="s">
        <v>1491</v>
      </c>
      <c r="D31" s="235"/>
      <c r="E31" s="202"/>
      <c r="F31" s="202"/>
      <c r="G31" s="203"/>
      <c r="H31" s="203"/>
      <c r="I31" s="203"/>
      <c r="J31" s="203"/>
      <c r="K31" s="203"/>
      <c r="L31" s="203"/>
      <c r="M31" s="203"/>
      <c r="N31" s="203"/>
      <c r="O31" s="203"/>
      <c r="P31" s="203"/>
      <c r="Q31" s="203"/>
    </row>
    <row r="32" spans="1:17" ht="51" x14ac:dyDescent="0.2">
      <c r="A32" s="105" t="s">
        <v>76</v>
      </c>
      <c r="B32" s="105"/>
      <c r="C32" s="205" t="s">
        <v>1492</v>
      </c>
      <c r="D32" s="205"/>
      <c r="E32" s="106" t="s">
        <v>132</v>
      </c>
      <c r="F32" s="106">
        <v>1</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237" ht="77.25" thickBot="1" x14ac:dyDescent="0.25">
      <c r="A33" s="108" t="s">
        <v>77</v>
      </c>
      <c r="B33" s="108"/>
      <c r="C33" s="211" t="s">
        <v>1493</v>
      </c>
      <c r="D33" s="211"/>
      <c r="E33" s="109" t="s">
        <v>132</v>
      </c>
      <c r="F33" s="109">
        <v>1</v>
      </c>
      <c r="G33" s="77"/>
      <c r="H33" s="77"/>
      <c r="I33" s="78">
        <f t="shared" si="0"/>
        <v>0</v>
      </c>
      <c r="J33" s="77"/>
      <c r="K33" s="77"/>
      <c r="L33" s="78">
        <f t="shared" si="1"/>
        <v>0</v>
      </c>
      <c r="M33" s="78">
        <f t="shared" si="2"/>
        <v>0</v>
      </c>
      <c r="N33" s="78">
        <f t="shared" si="3"/>
        <v>0</v>
      </c>
      <c r="O33" s="78">
        <f t="shared" si="4"/>
        <v>0</v>
      </c>
      <c r="P33" s="78">
        <f t="shared" si="5"/>
        <v>0</v>
      </c>
      <c r="Q33" s="78">
        <f t="shared" si="6"/>
        <v>0</v>
      </c>
    </row>
    <row r="34" spans="1:237" x14ac:dyDescent="0.2">
      <c r="A34" s="324" t="s">
        <v>13</v>
      </c>
      <c r="B34" s="325"/>
      <c r="C34" s="325"/>
      <c r="D34" s="325"/>
      <c r="E34" s="325"/>
      <c r="F34" s="325"/>
      <c r="G34" s="325"/>
      <c r="H34" s="325"/>
      <c r="I34" s="325"/>
      <c r="J34" s="325"/>
      <c r="K34" s="325"/>
      <c r="L34" s="325"/>
      <c r="M34" s="39">
        <f>SUM(M17:M33)</f>
        <v>0</v>
      </c>
      <c r="N34" s="39">
        <f>SUM(N17:N33)</f>
        <v>0</v>
      </c>
      <c r="O34" s="39">
        <f>SUM(O17:O33)</f>
        <v>0</v>
      </c>
      <c r="P34" s="39">
        <f>SUM(P17:P33)</f>
        <v>0</v>
      </c>
      <c r="Q34" s="39">
        <f>SUM(Q17:Q33)</f>
        <v>0</v>
      </c>
      <c r="R34" s="16"/>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row>
    <row r="35" spans="1:237" ht="26.25" customHeight="1" thickBot="1" x14ac:dyDescent="0.25">
      <c r="A35" s="332" t="s">
        <v>37</v>
      </c>
      <c r="B35" s="333"/>
      <c r="C35" s="333"/>
      <c r="D35" s="333"/>
      <c r="E35" s="333"/>
      <c r="F35" s="333"/>
      <c r="G35" s="333"/>
      <c r="H35" s="333"/>
      <c r="I35" s="333"/>
      <c r="J35" s="333"/>
      <c r="K35" s="334"/>
      <c r="L35" s="40"/>
      <c r="M35" s="41"/>
      <c r="N35" s="41"/>
      <c r="O35" s="41">
        <f>ROUND(O34*L35,2)</f>
        <v>0</v>
      </c>
      <c r="P35" s="41"/>
      <c r="Q35" s="41">
        <f>O35</f>
        <v>0</v>
      </c>
      <c r="R35" s="42"/>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row>
    <row r="36" spans="1:237" ht="16.5" thickBot="1" x14ac:dyDescent="0.25">
      <c r="A36" s="326" t="s">
        <v>35</v>
      </c>
      <c r="B36" s="327"/>
      <c r="C36" s="327"/>
      <c r="D36" s="327"/>
      <c r="E36" s="327"/>
      <c r="F36" s="327"/>
      <c r="G36" s="327"/>
      <c r="H36" s="327"/>
      <c r="I36" s="327"/>
      <c r="J36" s="327"/>
      <c r="K36" s="327"/>
      <c r="L36" s="327"/>
      <c r="M36" s="115">
        <f>M34</f>
        <v>0</v>
      </c>
      <c r="N36" s="115">
        <f>N34</f>
        <v>0</v>
      </c>
      <c r="O36" s="115">
        <f>O34+O35</f>
        <v>0</v>
      </c>
      <c r="P36" s="115">
        <f>P34</f>
        <v>0</v>
      </c>
      <c r="Q36" s="116">
        <f>Q34+Q35</f>
        <v>0</v>
      </c>
      <c r="R36" s="16"/>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row>
    <row r="37" spans="1:237" ht="15" customHeight="1" x14ac:dyDescent="0.2">
      <c r="A37" s="113"/>
      <c r="B37" s="113"/>
      <c r="C37" s="113"/>
      <c r="D37" s="113"/>
      <c r="E37" s="113"/>
      <c r="F37" s="113"/>
      <c r="G37" s="113"/>
      <c r="H37" s="113"/>
      <c r="I37" s="113"/>
      <c r="J37" s="113"/>
      <c r="K37" s="113"/>
      <c r="L37" s="113"/>
      <c r="M37" s="114"/>
      <c r="N37" s="114"/>
      <c r="O37" s="114"/>
      <c r="P37" s="114"/>
      <c r="Q37" s="114"/>
      <c r="R37" s="16"/>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row>
    <row r="38" spans="1:237" ht="12.75" customHeight="1" x14ac:dyDescent="0.2">
      <c r="A38" s="113"/>
      <c r="B38" s="113"/>
      <c r="C38" s="113"/>
      <c r="D38" s="113"/>
      <c r="E38" s="113"/>
      <c r="F38" s="113"/>
      <c r="G38" s="113"/>
      <c r="H38" s="113"/>
      <c r="I38" s="113"/>
      <c r="J38" s="113"/>
      <c r="K38" s="113"/>
      <c r="L38" s="113"/>
      <c r="M38" s="113"/>
      <c r="N38" s="113"/>
      <c r="O38" s="113"/>
      <c r="P38" s="113"/>
      <c r="Q38" s="114"/>
      <c r="R38" s="16"/>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row>
    <row r="39" spans="1:237" x14ac:dyDescent="0.2">
      <c r="A39" s="117" t="s">
        <v>36</v>
      </c>
      <c r="B39" s="113"/>
      <c r="C39" s="113"/>
      <c r="D39" s="113"/>
      <c r="E39" s="113"/>
      <c r="F39" s="113"/>
      <c r="G39" s="113"/>
      <c r="H39" s="113"/>
      <c r="I39" s="113"/>
      <c r="J39" s="113"/>
      <c r="K39" s="113"/>
      <c r="L39" s="113"/>
      <c r="M39" s="114"/>
      <c r="N39" s="114"/>
      <c r="O39" s="114"/>
      <c r="P39" s="114"/>
      <c r="Q39" s="114"/>
      <c r="R39" s="16"/>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row>
    <row r="40" spans="1:237" x14ac:dyDescent="0.2">
      <c r="A40" s="44"/>
      <c r="B40" s="44"/>
      <c r="C40" s="45"/>
      <c r="D40" s="45"/>
      <c r="E40" s="46"/>
      <c r="F40" s="47"/>
      <c r="G40" s="48"/>
      <c r="H40" s="48"/>
      <c r="I40" s="48"/>
      <c r="J40" s="48"/>
      <c r="K40" s="48"/>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row>
    <row r="41" spans="1:237" x14ac:dyDescent="0.2">
      <c r="A41" s="44"/>
      <c r="B41" s="44"/>
      <c r="C41" s="8"/>
      <c r="D41" s="49" t="s">
        <v>8</v>
      </c>
      <c r="E41" s="328">
        <f>Būv.KOPTĀME_!B30</f>
        <v>0</v>
      </c>
      <c r="F41" s="329"/>
      <c r="G41" s="329"/>
      <c r="H41" s="329"/>
      <c r="I41" s="329"/>
      <c r="J41" s="329"/>
      <c r="K41" s="329"/>
      <c r="L41" s="329"/>
      <c r="M41" s="329"/>
      <c r="N41" s="329"/>
      <c r="O41" s="329"/>
      <c r="P41" s="329"/>
      <c r="Q41" s="329"/>
      <c r="R41" s="48"/>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c r="GZ41" s="44"/>
      <c r="HA41" s="44"/>
      <c r="HB41" s="44"/>
      <c r="HC41" s="44"/>
      <c r="HD41" s="44"/>
      <c r="HE41" s="44"/>
      <c r="HF41" s="44"/>
      <c r="HG41" s="44"/>
      <c r="HH41" s="44"/>
      <c r="HI41" s="44"/>
      <c r="HJ41" s="44"/>
      <c r="HK41" s="44"/>
      <c r="HL41" s="44"/>
      <c r="HM41" s="44"/>
      <c r="HN41" s="44"/>
      <c r="HO41" s="44"/>
      <c r="HP41" s="44"/>
      <c r="HQ41" s="44"/>
      <c r="HR41" s="44"/>
      <c r="HS41" s="44"/>
      <c r="HT41" s="44"/>
      <c r="HU41" s="44"/>
      <c r="HV41" s="44"/>
      <c r="HW41" s="44"/>
      <c r="HX41" s="44"/>
      <c r="HY41" s="44"/>
      <c r="HZ41" s="44"/>
      <c r="IA41" s="44"/>
      <c r="IB41" s="44"/>
      <c r="IC41" s="44"/>
    </row>
    <row r="42" spans="1:237" x14ac:dyDescent="0.2">
      <c r="A42" s="50"/>
      <c r="B42" s="50"/>
      <c r="C42" s="8"/>
      <c r="D42" s="8"/>
      <c r="E42" s="321" t="s">
        <v>9</v>
      </c>
      <c r="F42" s="321"/>
      <c r="G42" s="321"/>
      <c r="H42" s="321"/>
      <c r="I42" s="321"/>
      <c r="J42" s="321"/>
      <c r="K42" s="321"/>
      <c r="L42" s="321"/>
      <c r="M42" s="321"/>
      <c r="N42" s="321"/>
      <c r="O42" s="321"/>
      <c r="P42" s="321"/>
      <c r="Q42" s="321"/>
      <c r="R42" s="16"/>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row>
    <row r="43" spans="1:237" x14ac:dyDescent="0.2">
      <c r="A43" s="51"/>
      <c r="B43" s="51"/>
      <c r="C43" s="8"/>
      <c r="D43" s="52" t="s">
        <v>14</v>
      </c>
      <c r="E43" s="330">
        <f>Kopsav.1!C44</f>
        <v>0</v>
      </c>
      <c r="F43" s="331"/>
      <c r="G43" s="331"/>
      <c r="H43" s="331"/>
      <c r="I43" s="331"/>
      <c r="J43" s="331"/>
      <c r="K43" s="331"/>
      <c r="L43" s="331"/>
      <c r="M43" s="331"/>
      <c r="N43" s="331"/>
      <c r="O43" s="331"/>
      <c r="P43" s="331"/>
      <c r="Q43" s="331"/>
      <c r="R43" s="16"/>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row>
    <row r="44" spans="1:237" x14ac:dyDescent="0.2">
      <c r="A44" s="51"/>
      <c r="B44" s="51"/>
      <c r="C44" s="53"/>
      <c r="D44" s="53"/>
      <c r="E44" s="321" t="s">
        <v>9</v>
      </c>
      <c r="F44" s="321"/>
      <c r="G44" s="321"/>
      <c r="H44" s="321"/>
      <c r="I44" s="321"/>
      <c r="J44" s="321"/>
      <c r="K44" s="321"/>
      <c r="L44" s="321"/>
      <c r="M44" s="321"/>
      <c r="N44" s="321"/>
      <c r="O44" s="321"/>
      <c r="P44" s="321"/>
      <c r="Q44" s="321"/>
      <c r="R44" s="16"/>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row>
    <row r="45" spans="1:237" x14ac:dyDescent="0.2">
      <c r="A45" s="51"/>
      <c r="B45" s="51"/>
      <c r="C45" s="8"/>
      <c r="D45" s="52" t="s">
        <v>15</v>
      </c>
      <c r="E45" s="322"/>
      <c r="F45" s="322"/>
      <c r="G45" s="322"/>
      <c r="H45" s="322"/>
      <c r="I45" s="54"/>
      <c r="J45" s="54"/>
      <c r="K45" s="54"/>
      <c r="L45" s="55"/>
      <c r="M45" s="55"/>
      <c r="N45" s="55"/>
      <c r="O45" s="55"/>
      <c r="P45" s="55"/>
      <c r="Q45" s="55"/>
      <c r="R45" s="16"/>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row>
    <row r="46" spans="1:237" x14ac:dyDescent="0.2">
      <c r="A46" s="51"/>
      <c r="B46" s="51"/>
      <c r="C46" s="323"/>
      <c r="D46" s="323"/>
      <c r="E46" s="323"/>
      <c r="F46" s="56"/>
      <c r="G46" s="57"/>
      <c r="H46" s="57"/>
      <c r="I46" s="57"/>
      <c r="J46" s="57"/>
      <c r="K46" s="57"/>
      <c r="L46" s="58"/>
      <c r="M46" s="58"/>
      <c r="N46" s="58"/>
      <c r="O46" s="58"/>
      <c r="P46" s="55"/>
      <c r="Q46" s="55"/>
      <c r="R46" s="16"/>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row>
    <row r="47" spans="1:237" x14ac:dyDescent="0.2">
      <c r="A47" s="59"/>
      <c r="B47" s="59"/>
      <c r="C47" s="60"/>
      <c r="D47" s="60"/>
      <c r="E47" s="61"/>
      <c r="F47" s="56"/>
      <c r="G47" s="62"/>
      <c r="H47" s="63"/>
      <c r="I47" s="63"/>
      <c r="J47" s="63"/>
      <c r="K47" s="63"/>
      <c r="L47" s="64"/>
      <c r="M47" s="64"/>
      <c r="N47" s="64"/>
      <c r="O47" s="64"/>
      <c r="P47" s="65"/>
      <c r="Q47" s="65"/>
      <c r="R47" s="18"/>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row>
    <row r="48" spans="1:237" x14ac:dyDescent="0.2">
      <c r="B48" s="118"/>
      <c r="C48" s="66"/>
      <c r="D48" s="66"/>
      <c r="E48" s="67"/>
      <c r="F48" s="68"/>
      <c r="G48" s="69"/>
      <c r="H48" s="69"/>
      <c r="I48" s="70"/>
      <c r="J48" s="69"/>
      <c r="K48" s="69"/>
      <c r="L48" s="7"/>
      <c r="M48" s="7"/>
      <c r="N48" s="7"/>
      <c r="O48" s="7"/>
      <c r="P48" s="7"/>
    </row>
    <row r="49" spans="2:16" ht="15" x14ac:dyDescent="0.2">
      <c r="B49" s="118"/>
      <c r="C49" s="122"/>
      <c r="D49" s="122"/>
      <c r="E49" s="122"/>
      <c r="F49" s="122"/>
      <c r="G49" s="122"/>
      <c r="H49" s="122"/>
      <c r="I49" s="122"/>
      <c r="J49" s="122"/>
      <c r="K49" s="122"/>
      <c r="L49" s="122"/>
      <c r="M49" s="122"/>
      <c r="N49" s="119"/>
      <c r="O49" s="120"/>
      <c r="P49" s="7"/>
    </row>
    <row r="50" spans="2:16" ht="15" x14ac:dyDescent="0.2">
      <c r="B50" s="118"/>
      <c r="C50" s="122"/>
      <c r="D50" s="122"/>
      <c r="E50" s="122"/>
      <c r="F50" s="122"/>
      <c r="G50" s="122"/>
      <c r="H50" s="122"/>
      <c r="I50" s="122"/>
      <c r="J50" s="122"/>
      <c r="K50" s="122"/>
      <c r="L50" s="122"/>
      <c r="M50" s="122"/>
      <c r="N50" s="119"/>
      <c r="O50" s="120"/>
      <c r="P50" s="7"/>
    </row>
    <row r="51" spans="2:16" ht="15" x14ac:dyDescent="0.2">
      <c r="B51" s="118"/>
      <c r="C51" s="122"/>
      <c r="D51" s="122"/>
      <c r="E51" s="122"/>
      <c r="F51" s="122"/>
      <c r="G51" s="122"/>
      <c r="H51" s="122"/>
      <c r="I51" s="122"/>
      <c r="J51" s="122"/>
      <c r="K51" s="122"/>
      <c r="L51" s="122"/>
      <c r="M51" s="122"/>
      <c r="N51" s="119"/>
      <c r="O51" s="120"/>
      <c r="P51" s="7"/>
    </row>
    <row r="52" spans="2:16" ht="14.25" x14ac:dyDescent="0.2">
      <c r="B52" s="118"/>
      <c r="C52" s="123"/>
      <c r="D52" s="123"/>
      <c r="E52" s="123"/>
      <c r="F52" s="123"/>
      <c r="G52" s="123"/>
      <c r="H52" s="123"/>
      <c r="I52" s="123"/>
      <c r="J52" s="123"/>
      <c r="K52" s="123"/>
      <c r="L52" s="123"/>
      <c r="M52" s="123"/>
      <c r="N52" s="123"/>
      <c r="O52" s="121"/>
      <c r="P52" s="7"/>
    </row>
    <row r="53" spans="2:16" x14ac:dyDescent="0.2">
      <c r="B53" s="118"/>
      <c r="C53" s="66"/>
      <c r="D53" s="66"/>
      <c r="E53" s="67"/>
      <c r="F53" s="68"/>
      <c r="G53" s="69"/>
      <c r="H53" s="69"/>
      <c r="I53" s="71"/>
      <c r="J53" s="69"/>
      <c r="K53" s="69"/>
      <c r="L53" s="7"/>
      <c r="M53" s="7"/>
      <c r="N53" s="7"/>
      <c r="O53" s="7"/>
      <c r="P53" s="7"/>
    </row>
    <row r="54" spans="2:16" x14ac:dyDescent="0.2">
      <c r="B54" s="118"/>
      <c r="C54" s="66"/>
      <c r="D54" s="66"/>
      <c r="E54" s="67"/>
      <c r="F54" s="68"/>
      <c r="G54" s="69"/>
      <c r="H54" s="69"/>
      <c r="I54" s="71"/>
      <c r="J54" s="72"/>
      <c r="K54" s="72"/>
      <c r="L54" s="9"/>
      <c r="M54" s="7"/>
      <c r="N54" s="7"/>
      <c r="O54" s="7"/>
      <c r="P54" s="7"/>
    </row>
    <row r="55" spans="2:16" x14ac:dyDescent="0.2">
      <c r="C55" s="66"/>
      <c r="D55" s="66"/>
      <c r="E55" s="67"/>
      <c r="F55" s="68"/>
      <c r="G55" s="69"/>
      <c r="H55" s="69"/>
      <c r="I55" s="69"/>
      <c r="J55" s="69"/>
      <c r="K55" s="69"/>
      <c r="L55" s="7"/>
    </row>
  </sheetData>
  <sheetProtection algorithmName="SHA-512" hashValue="2THfG+nUgsp9SPNucOwBhRytBYWfbe5HYevbjNteCD8KPchExB4vy5ZR1dDreba0LkW0BGjFz3UDXAdknVg0Qw==" saltValue="+DLxuuAFFIfk7wgCEIxnXA==" spinCount="100000" sheet="1" formatCells="0" formatColumns="0" formatRows="0" selectLockedCells="1" sort="0" autoFilter="0" pivotTables="0"/>
  <autoFilter ref="A16:Q36"/>
  <mergeCells count="21">
    <mergeCell ref="E41:Q41"/>
    <mergeCell ref="A4:Q4"/>
    <mergeCell ref="A6:Q6"/>
    <mergeCell ref="O11:P11"/>
    <mergeCell ref="O12:P12"/>
    <mergeCell ref="A14:A15"/>
    <mergeCell ref="B14:B15"/>
    <mergeCell ref="C14:C15"/>
    <mergeCell ref="D14:D15"/>
    <mergeCell ref="E14:E15"/>
    <mergeCell ref="F14:F15"/>
    <mergeCell ref="G14:L14"/>
    <mergeCell ref="M14:Q14"/>
    <mergeCell ref="A34:L34"/>
    <mergeCell ref="A35:K35"/>
    <mergeCell ref="A36:L36"/>
    <mergeCell ref="E42:Q42"/>
    <mergeCell ref="E43:Q43"/>
    <mergeCell ref="E44:Q44"/>
    <mergeCell ref="E45:H45"/>
    <mergeCell ref="C46:E46"/>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30" max="16"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44"/>
  <sheetViews>
    <sheetView view="pageBreakPreview"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1494</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1495</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Kopsav.2!A6</f>
        <v>Objekta nosaukums: „Tramvaju līnijas pieguļošās teritorijas kompleksa rekonstrukcija Liepājā." 2.kārta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806</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Q25</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237" x14ac:dyDescent="0.2">
      <c r="A17" s="208" t="s">
        <v>49</v>
      </c>
      <c r="B17" s="202"/>
      <c r="C17" s="222" t="s">
        <v>172</v>
      </c>
      <c r="D17" s="220"/>
      <c r="E17" s="202"/>
      <c r="F17" s="202"/>
      <c r="G17" s="203"/>
      <c r="H17" s="203"/>
      <c r="I17" s="203"/>
      <c r="J17" s="203"/>
      <c r="K17" s="203"/>
      <c r="L17" s="203"/>
      <c r="M17" s="203"/>
      <c r="N17" s="203"/>
      <c r="O17" s="203"/>
      <c r="P17" s="203"/>
      <c r="Q17" s="203"/>
    </row>
    <row r="18" spans="1:237" x14ac:dyDescent="0.2">
      <c r="A18" s="105" t="s">
        <v>67</v>
      </c>
      <c r="B18" s="106"/>
      <c r="C18" s="111" t="s">
        <v>1496</v>
      </c>
      <c r="D18" s="111"/>
      <c r="E18" s="106" t="s">
        <v>81</v>
      </c>
      <c r="F18" s="106">
        <v>1</v>
      </c>
      <c r="G18" s="37"/>
      <c r="H18" s="37"/>
      <c r="I18" s="38">
        <f t="shared" ref="I18:I22" si="0">ROUND(G18*H18,2)</f>
        <v>0</v>
      </c>
      <c r="J18" s="37"/>
      <c r="K18" s="37"/>
      <c r="L18" s="38">
        <f t="shared" ref="L18:L22" si="1">I18+J18+K18</f>
        <v>0</v>
      </c>
      <c r="M18" s="38">
        <f t="shared" ref="M18:M22" si="2">ROUND(F18*G18,2)</f>
        <v>0</v>
      </c>
      <c r="N18" s="38">
        <f t="shared" ref="N18:N22" si="3">ROUND(F18*I18,2)</f>
        <v>0</v>
      </c>
      <c r="O18" s="38">
        <f t="shared" ref="O18:O22" si="4">ROUND(F18*J18,2)</f>
        <v>0</v>
      </c>
      <c r="P18" s="38">
        <f t="shared" ref="P18:P22" si="5">ROUND(F18*K18,2)</f>
        <v>0</v>
      </c>
      <c r="Q18" s="38">
        <f t="shared" ref="Q18:Q22" si="6">N18+O18+P18</f>
        <v>0</v>
      </c>
    </row>
    <row r="19" spans="1:237" x14ac:dyDescent="0.2">
      <c r="A19" s="105" t="s">
        <v>69</v>
      </c>
      <c r="B19" s="106"/>
      <c r="C19" s="111" t="s">
        <v>800</v>
      </c>
      <c r="D19" s="111"/>
      <c r="E19" s="106" t="s">
        <v>81</v>
      </c>
      <c r="F19" s="206">
        <v>2</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237" ht="25.5" x14ac:dyDescent="0.2">
      <c r="A20" s="208" t="s">
        <v>50</v>
      </c>
      <c r="B20" s="202" t="s">
        <v>778</v>
      </c>
      <c r="C20" s="222" t="s">
        <v>801</v>
      </c>
      <c r="D20" s="220" t="s">
        <v>780</v>
      </c>
      <c r="E20" s="202"/>
      <c r="F20" s="202"/>
      <c r="G20" s="203"/>
      <c r="H20" s="203"/>
      <c r="I20" s="203"/>
      <c r="J20" s="203"/>
      <c r="K20" s="203"/>
      <c r="L20" s="203"/>
      <c r="M20" s="203"/>
      <c r="N20" s="203"/>
      <c r="O20" s="203"/>
      <c r="P20" s="203"/>
      <c r="Q20" s="203"/>
    </row>
    <row r="21" spans="1:237" ht="25.5" customHeight="1" x14ac:dyDescent="0.2">
      <c r="A21" s="105" t="s">
        <v>72</v>
      </c>
      <c r="B21" s="106"/>
      <c r="C21" s="111" t="s">
        <v>1497</v>
      </c>
      <c r="D21" s="111"/>
      <c r="E21" s="106" t="s">
        <v>70</v>
      </c>
      <c r="F21" s="106">
        <v>120</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237" ht="13.5" thickBot="1" x14ac:dyDescent="0.25">
      <c r="A22" s="108" t="s">
        <v>75</v>
      </c>
      <c r="B22" s="109"/>
      <c r="C22" s="112" t="s">
        <v>802</v>
      </c>
      <c r="D22" s="112"/>
      <c r="E22" s="109" t="s">
        <v>107</v>
      </c>
      <c r="F22" s="109">
        <v>1</v>
      </c>
      <c r="G22" s="77"/>
      <c r="H22" s="77"/>
      <c r="I22" s="78">
        <f t="shared" si="0"/>
        <v>0</v>
      </c>
      <c r="J22" s="77"/>
      <c r="K22" s="77"/>
      <c r="L22" s="78">
        <f t="shared" si="1"/>
        <v>0</v>
      </c>
      <c r="M22" s="78">
        <f t="shared" si="2"/>
        <v>0</v>
      </c>
      <c r="N22" s="78">
        <f t="shared" si="3"/>
        <v>0</v>
      </c>
      <c r="O22" s="78">
        <f t="shared" si="4"/>
        <v>0</v>
      </c>
      <c r="P22" s="78">
        <f t="shared" si="5"/>
        <v>0</v>
      </c>
      <c r="Q22" s="78">
        <f t="shared" si="6"/>
        <v>0</v>
      </c>
    </row>
    <row r="23" spans="1:237" x14ac:dyDescent="0.2">
      <c r="A23" s="324" t="s">
        <v>13</v>
      </c>
      <c r="B23" s="325"/>
      <c r="C23" s="325"/>
      <c r="D23" s="325"/>
      <c r="E23" s="325"/>
      <c r="F23" s="325"/>
      <c r="G23" s="325"/>
      <c r="H23" s="325"/>
      <c r="I23" s="325"/>
      <c r="J23" s="325"/>
      <c r="K23" s="325"/>
      <c r="L23" s="325"/>
      <c r="M23" s="39">
        <f>SUM(M17:M22)</f>
        <v>0</v>
      </c>
      <c r="N23" s="39">
        <f>SUM(N17:N22)</f>
        <v>0</v>
      </c>
      <c r="O23" s="39">
        <f>SUM(O17:O22)</f>
        <v>0</v>
      </c>
      <c r="P23" s="39">
        <f>SUM(P17:P22)</f>
        <v>0</v>
      </c>
      <c r="Q23" s="39">
        <f>SUM(Q17:Q22)</f>
        <v>0</v>
      </c>
      <c r="R23" s="16"/>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row>
    <row r="24" spans="1:237" ht="26.25" customHeight="1" thickBot="1" x14ac:dyDescent="0.25">
      <c r="A24" s="332" t="s">
        <v>37</v>
      </c>
      <c r="B24" s="333"/>
      <c r="C24" s="333"/>
      <c r="D24" s="333"/>
      <c r="E24" s="333"/>
      <c r="F24" s="333"/>
      <c r="G24" s="333"/>
      <c r="H24" s="333"/>
      <c r="I24" s="333"/>
      <c r="J24" s="333"/>
      <c r="K24" s="334"/>
      <c r="L24" s="40"/>
      <c r="M24" s="41"/>
      <c r="N24" s="41"/>
      <c r="O24" s="41">
        <f>ROUND(O23*L24,2)</f>
        <v>0</v>
      </c>
      <c r="P24" s="41"/>
      <c r="Q24" s="41">
        <f>O24</f>
        <v>0</v>
      </c>
      <c r="R24" s="42"/>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row>
    <row r="25" spans="1:237" ht="16.5" thickBot="1" x14ac:dyDescent="0.25">
      <c r="A25" s="326" t="s">
        <v>35</v>
      </c>
      <c r="B25" s="327"/>
      <c r="C25" s="327"/>
      <c r="D25" s="327"/>
      <c r="E25" s="327"/>
      <c r="F25" s="327"/>
      <c r="G25" s="327"/>
      <c r="H25" s="327"/>
      <c r="I25" s="327"/>
      <c r="J25" s="327"/>
      <c r="K25" s="327"/>
      <c r="L25" s="327"/>
      <c r="M25" s="115">
        <f>M23</f>
        <v>0</v>
      </c>
      <c r="N25" s="115">
        <f>N23</f>
        <v>0</v>
      </c>
      <c r="O25" s="115">
        <f>O23+O24</f>
        <v>0</v>
      </c>
      <c r="P25" s="115">
        <f>P23</f>
        <v>0</v>
      </c>
      <c r="Q25" s="116">
        <f>Q23+Q24</f>
        <v>0</v>
      </c>
      <c r="R25" s="16"/>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row>
    <row r="26" spans="1:237" ht="15" customHeight="1" x14ac:dyDescent="0.2">
      <c r="A26" s="113"/>
      <c r="B26" s="113"/>
      <c r="C26" s="113"/>
      <c r="D26" s="113"/>
      <c r="E26" s="113"/>
      <c r="F26" s="113"/>
      <c r="G26" s="113"/>
      <c r="H26" s="113"/>
      <c r="I26" s="113"/>
      <c r="J26" s="113"/>
      <c r="K26" s="113"/>
      <c r="L26" s="113"/>
      <c r="M26" s="114"/>
      <c r="N26" s="114"/>
      <c r="O26" s="114"/>
      <c r="P26" s="114"/>
      <c r="Q26" s="114"/>
      <c r="R26" s="16"/>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row>
    <row r="27" spans="1:237" ht="12.75" customHeight="1" x14ac:dyDescent="0.2">
      <c r="A27" s="113"/>
      <c r="B27" s="113"/>
      <c r="C27" s="113"/>
      <c r="D27" s="113"/>
      <c r="E27" s="113"/>
      <c r="F27" s="113"/>
      <c r="G27" s="113"/>
      <c r="H27" s="113"/>
      <c r="I27" s="113"/>
      <c r="J27" s="113"/>
      <c r="K27" s="113"/>
      <c r="L27" s="113"/>
      <c r="M27" s="113"/>
      <c r="N27" s="113"/>
      <c r="O27" s="113"/>
      <c r="P27" s="113"/>
      <c r="Q27" s="114"/>
      <c r="R27" s="16"/>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row>
    <row r="28" spans="1:237" x14ac:dyDescent="0.2">
      <c r="A28" s="117" t="s">
        <v>36</v>
      </c>
      <c r="B28" s="113"/>
      <c r="C28" s="113"/>
      <c r="D28" s="113"/>
      <c r="E28" s="113"/>
      <c r="F28" s="113"/>
      <c r="G28" s="113"/>
      <c r="H28" s="113"/>
      <c r="I28" s="113"/>
      <c r="J28" s="113"/>
      <c r="K28" s="113"/>
      <c r="L28" s="113"/>
      <c r="M28" s="114"/>
      <c r="N28" s="114"/>
      <c r="O28" s="114"/>
      <c r="P28" s="114"/>
      <c r="Q28" s="114"/>
      <c r="R28" s="16"/>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row>
    <row r="29" spans="1:237" x14ac:dyDescent="0.2">
      <c r="A29" s="44"/>
      <c r="B29" s="44"/>
      <c r="C29" s="45"/>
      <c r="D29" s="45"/>
      <c r="E29" s="46"/>
      <c r="F29" s="47"/>
      <c r="G29" s="48"/>
      <c r="H29" s="48"/>
      <c r="I29" s="48"/>
      <c r="J29" s="48"/>
      <c r="K29" s="48"/>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4"/>
      <c r="GK29" s="44"/>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4"/>
      <c r="HL29" s="44"/>
      <c r="HM29" s="44"/>
      <c r="HN29" s="44"/>
      <c r="HO29" s="44"/>
      <c r="HP29" s="44"/>
      <c r="HQ29" s="44"/>
      <c r="HR29" s="44"/>
      <c r="HS29" s="44"/>
      <c r="HT29" s="44"/>
      <c r="HU29" s="44"/>
      <c r="HV29" s="44"/>
      <c r="HW29" s="44"/>
      <c r="HX29" s="44"/>
      <c r="HY29" s="44"/>
      <c r="HZ29" s="44"/>
      <c r="IA29" s="44"/>
      <c r="IB29" s="44"/>
      <c r="IC29" s="44"/>
    </row>
    <row r="30" spans="1:237" x14ac:dyDescent="0.2">
      <c r="A30" s="44"/>
      <c r="B30" s="44"/>
      <c r="C30" s="8"/>
      <c r="D30" s="49" t="s">
        <v>8</v>
      </c>
      <c r="E30" s="328">
        <f>Būv.KOPTĀME_!B30</f>
        <v>0</v>
      </c>
      <c r="F30" s="329"/>
      <c r="G30" s="329"/>
      <c r="H30" s="329"/>
      <c r="I30" s="329"/>
      <c r="J30" s="329"/>
      <c r="K30" s="329"/>
      <c r="L30" s="329"/>
      <c r="M30" s="329"/>
      <c r="N30" s="329"/>
      <c r="O30" s="329"/>
      <c r="P30" s="329"/>
      <c r="Q30" s="329"/>
      <c r="R30" s="48"/>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c r="GZ30" s="44"/>
      <c r="HA30" s="44"/>
      <c r="HB30" s="44"/>
      <c r="HC30" s="44"/>
      <c r="HD30" s="44"/>
      <c r="HE30" s="44"/>
      <c r="HF30" s="44"/>
      <c r="HG30" s="44"/>
      <c r="HH30" s="44"/>
      <c r="HI30" s="44"/>
      <c r="HJ30" s="44"/>
      <c r="HK30" s="44"/>
      <c r="HL30" s="44"/>
      <c r="HM30" s="44"/>
      <c r="HN30" s="44"/>
      <c r="HO30" s="44"/>
      <c r="HP30" s="44"/>
      <c r="HQ30" s="44"/>
      <c r="HR30" s="44"/>
      <c r="HS30" s="44"/>
      <c r="HT30" s="44"/>
      <c r="HU30" s="44"/>
      <c r="HV30" s="44"/>
      <c r="HW30" s="44"/>
      <c r="HX30" s="44"/>
      <c r="HY30" s="44"/>
      <c r="HZ30" s="44"/>
      <c r="IA30" s="44"/>
      <c r="IB30" s="44"/>
      <c r="IC30" s="44"/>
    </row>
    <row r="31" spans="1:237" x14ac:dyDescent="0.2">
      <c r="A31" s="50"/>
      <c r="B31" s="50"/>
      <c r="C31" s="8"/>
      <c r="D31" s="8"/>
      <c r="E31" s="321" t="s">
        <v>9</v>
      </c>
      <c r="F31" s="321"/>
      <c r="G31" s="321"/>
      <c r="H31" s="321"/>
      <c r="I31" s="321"/>
      <c r="J31" s="321"/>
      <c r="K31" s="321"/>
      <c r="L31" s="321"/>
      <c r="M31" s="321"/>
      <c r="N31" s="321"/>
      <c r="O31" s="321"/>
      <c r="P31" s="321"/>
      <c r="Q31" s="321"/>
      <c r="R31" s="16"/>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row>
    <row r="32" spans="1:237" x14ac:dyDescent="0.2">
      <c r="A32" s="51"/>
      <c r="B32" s="51"/>
      <c r="C32" s="8"/>
      <c r="D32" s="52" t="s">
        <v>14</v>
      </c>
      <c r="E32" s="330">
        <f>Kopsav.1!C44</f>
        <v>0</v>
      </c>
      <c r="F32" s="331"/>
      <c r="G32" s="331"/>
      <c r="H32" s="331"/>
      <c r="I32" s="331"/>
      <c r="J32" s="331"/>
      <c r="K32" s="331"/>
      <c r="L32" s="331"/>
      <c r="M32" s="331"/>
      <c r="N32" s="331"/>
      <c r="O32" s="331"/>
      <c r="P32" s="331"/>
      <c r="Q32" s="331"/>
      <c r="R32" s="16"/>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row>
    <row r="33" spans="1:237" x14ac:dyDescent="0.2">
      <c r="A33" s="51"/>
      <c r="B33" s="51"/>
      <c r="C33" s="53"/>
      <c r="D33" s="53"/>
      <c r="E33" s="321" t="s">
        <v>9</v>
      </c>
      <c r="F33" s="321"/>
      <c r="G33" s="321"/>
      <c r="H33" s="321"/>
      <c r="I33" s="321"/>
      <c r="J33" s="321"/>
      <c r="K33" s="321"/>
      <c r="L33" s="321"/>
      <c r="M33" s="321"/>
      <c r="N33" s="321"/>
      <c r="O33" s="321"/>
      <c r="P33" s="321"/>
      <c r="Q33" s="321"/>
      <c r="R33" s="16"/>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row>
    <row r="34" spans="1:237" x14ac:dyDescent="0.2">
      <c r="A34" s="51"/>
      <c r="B34" s="51"/>
      <c r="C34" s="8"/>
      <c r="D34" s="52" t="s">
        <v>15</v>
      </c>
      <c r="E34" s="322"/>
      <c r="F34" s="322"/>
      <c r="G34" s="322"/>
      <c r="H34" s="322"/>
      <c r="I34" s="54"/>
      <c r="J34" s="54"/>
      <c r="K34" s="54"/>
      <c r="L34" s="55"/>
      <c r="M34" s="55"/>
      <c r="N34" s="55"/>
      <c r="O34" s="55"/>
      <c r="P34" s="55"/>
      <c r="Q34" s="55"/>
      <c r="R34" s="16"/>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row>
    <row r="35" spans="1:237" x14ac:dyDescent="0.2">
      <c r="A35" s="51"/>
      <c r="B35" s="51"/>
      <c r="C35" s="323"/>
      <c r="D35" s="323"/>
      <c r="E35" s="323"/>
      <c r="F35" s="56"/>
      <c r="G35" s="57"/>
      <c r="H35" s="57"/>
      <c r="I35" s="57"/>
      <c r="J35" s="57"/>
      <c r="K35" s="57"/>
      <c r="L35" s="58"/>
      <c r="M35" s="58"/>
      <c r="N35" s="58"/>
      <c r="O35" s="58"/>
      <c r="P35" s="55"/>
      <c r="Q35" s="55"/>
      <c r="R35" s="16"/>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row>
    <row r="36" spans="1:237" x14ac:dyDescent="0.2">
      <c r="A36" s="59"/>
      <c r="B36" s="59"/>
      <c r="C36" s="60"/>
      <c r="D36" s="60"/>
      <c r="E36" s="61"/>
      <c r="F36" s="56"/>
      <c r="G36" s="62"/>
      <c r="H36" s="63"/>
      <c r="I36" s="63"/>
      <c r="J36" s="63"/>
      <c r="K36" s="63"/>
      <c r="L36" s="64"/>
      <c r="M36" s="64"/>
      <c r="N36" s="64"/>
      <c r="O36" s="64"/>
      <c r="P36" s="65"/>
      <c r="Q36" s="65"/>
      <c r="R36" s="18"/>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row>
    <row r="37" spans="1:237" x14ac:dyDescent="0.2">
      <c r="B37" s="118"/>
      <c r="C37" s="66"/>
      <c r="D37" s="66"/>
      <c r="E37" s="67"/>
      <c r="F37" s="68"/>
      <c r="G37" s="69"/>
      <c r="H37" s="69"/>
      <c r="I37" s="70"/>
      <c r="J37" s="69"/>
      <c r="K37" s="69"/>
      <c r="L37" s="7"/>
      <c r="M37" s="7"/>
      <c r="N37" s="7"/>
      <c r="O37" s="7"/>
      <c r="P37" s="7"/>
    </row>
    <row r="38" spans="1:237" ht="15" x14ac:dyDescent="0.2">
      <c r="B38" s="118"/>
      <c r="C38" s="122"/>
      <c r="D38" s="122"/>
      <c r="E38" s="122"/>
      <c r="F38" s="122"/>
      <c r="G38" s="122"/>
      <c r="H38" s="122"/>
      <c r="I38" s="122"/>
      <c r="J38" s="122"/>
      <c r="K38" s="122"/>
      <c r="L38" s="122"/>
      <c r="M38" s="122"/>
      <c r="N38" s="119"/>
      <c r="O38" s="120"/>
      <c r="P38" s="7"/>
    </row>
    <row r="39" spans="1:237" ht="15" x14ac:dyDescent="0.2">
      <c r="B39" s="118"/>
      <c r="C39" s="122"/>
      <c r="D39" s="122"/>
      <c r="E39" s="122"/>
      <c r="F39" s="122"/>
      <c r="G39" s="122"/>
      <c r="H39" s="122"/>
      <c r="I39" s="122"/>
      <c r="J39" s="122"/>
      <c r="K39" s="122"/>
      <c r="L39" s="122"/>
      <c r="M39" s="122"/>
      <c r="N39" s="119"/>
      <c r="O39" s="120"/>
      <c r="P39" s="7"/>
    </row>
    <row r="40" spans="1:237" ht="15" x14ac:dyDescent="0.2">
      <c r="B40" s="118"/>
      <c r="C40" s="122"/>
      <c r="D40" s="122"/>
      <c r="E40" s="122"/>
      <c r="F40" s="122"/>
      <c r="G40" s="122"/>
      <c r="H40" s="122"/>
      <c r="I40" s="122"/>
      <c r="J40" s="122"/>
      <c r="K40" s="122"/>
      <c r="L40" s="122"/>
      <c r="M40" s="122"/>
      <c r="N40" s="119"/>
      <c r="O40" s="120"/>
      <c r="P40" s="7"/>
    </row>
    <row r="41" spans="1:237" ht="14.25" x14ac:dyDescent="0.2">
      <c r="B41" s="118"/>
      <c r="C41" s="123"/>
      <c r="D41" s="123"/>
      <c r="E41" s="123"/>
      <c r="F41" s="123"/>
      <c r="G41" s="123"/>
      <c r="H41" s="123"/>
      <c r="I41" s="123"/>
      <c r="J41" s="123"/>
      <c r="K41" s="123"/>
      <c r="L41" s="123"/>
      <c r="M41" s="123"/>
      <c r="N41" s="123"/>
      <c r="O41" s="121"/>
      <c r="P41" s="7"/>
    </row>
    <row r="42" spans="1:237" x14ac:dyDescent="0.2">
      <c r="B42" s="118"/>
      <c r="C42" s="66"/>
      <c r="D42" s="66"/>
      <c r="E42" s="67"/>
      <c r="F42" s="68"/>
      <c r="G42" s="69"/>
      <c r="H42" s="69"/>
      <c r="I42" s="71"/>
      <c r="J42" s="69"/>
      <c r="K42" s="69"/>
      <c r="L42" s="7"/>
      <c r="M42" s="7"/>
      <c r="N42" s="7"/>
      <c r="O42" s="7"/>
      <c r="P42" s="7"/>
    </row>
    <row r="43" spans="1:237" x14ac:dyDescent="0.2">
      <c r="B43" s="118"/>
      <c r="C43" s="66"/>
      <c r="D43" s="66"/>
      <c r="E43" s="67"/>
      <c r="F43" s="68"/>
      <c r="G43" s="69"/>
      <c r="H43" s="69"/>
      <c r="I43" s="71"/>
      <c r="J43" s="72"/>
      <c r="K43" s="72"/>
      <c r="L43" s="9"/>
      <c r="M43" s="7"/>
      <c r="N43" s="7"/>
      <c r="O43" s="7"/>
      <c r="P43" s="7"/>
    </row>
    <row r="44" spans="1:237" x14ac:dyDescent="0.2">
      <c r="C44" s="66"/>
      <c r="D44" s="66"/>
      <c r="E44" s="67"/>
      <c r="F44" s="68"/>
      <c r="G44" s="69"/>
      <c r="H44" s="69"/>
      <c r="I44" s="69"/>
      <c r="J44" s="69"/>
      <c r="K44" s="69"/>
      <c r="L44" s="7"/>
    </row>
  </sheetData>
  <sheetProtection algorithmName="SHA-512" hashValue="n9hC1pPhds2u5DKUrgfGr3Ag1xuQ9OGl2+fbVwvXCvHj+8cq4k9ZcrlsuO2/SUNgIXZ/JKkMMJppLWdKsG6YxA==" saltValue="BCUfpckBCw+UAVcy8J79lQ==" spinCount="100000" sheet="1" formatCells="0" formatColumns="0" formatRows="0" selectLockedCells="1" sort="0" autoFilter="0" pivotTables="0"/>
  <autoFilter ref="A16:Q25"/>
  <mergeCells count="21">
    <mergeCell ref="E30:Q30"/>
    <mergeCell ref="A4:Q4"/>
    <mergeCell ref="A6:Q6"/>
    <mergeCell ref="O11:P11"/>
    <mergeCell ref="O12:P12"/>
    <mergeCell ref="A14:A15"/>
    <mergeCell ref="B14:B15"/>
    <mergeCell ref="C14:C15"/>
    <mergeCell ref="D14:D15"/>
    <mergeCell ref="E14:E15"/>
    <mergeCell ref="F14:F15"/>
    <mergeCell ref="G14:L14"/>
    <mergeCell ref="M14:Q14"/>
    <mergeCell ref="A23:L23"/>
    <mergeCell ref="A24:K24"/>
    <mergeCell ref="A25:L25"/>
    <mergeCell ref="E31:Q31"/>
    <mergeCell ref="E32:Q32"/>
    <mergeCell ref="E33:Q33"/>
    <mergeCell ref="E34:H34"/>
    <mergeCell ref="C35:E35"/>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93"/>
  <sheetViews>
    <sheetView view="pageBreakPreview" topLeftCell="A40" zoomScale="90" zoomScaleNormal="100" zoomScaleSheetLayoutView="90" workbookViewId="0">
      <selection activeCell="G40" sqref="G40"/>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8.7109375" style="12" customWidth="1"/>
    <col min="12" max="12" width="9.140625" style="8" customWidth="1"/>
    <col min="13" max="13" width="11.140625" style="8" bestFit="1" customWidth="1"/>
    <col min="14"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bestFit="1" customWidth="1"/>
    <col min="249" max="249" width="9.5703125" style="8" customWidth="1"/>
    <col min="250" max="251" width="11.140625" style="8" bestFit="1"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bestFit="1" customWidth="1"/>
    <col min="505" max="505" width="9.5703125" style="8" customWidth="1"/>
    <col min="506" max="507" width="11.140625" style="8" bestFit="1"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bestFit="1" customWidth="1"/>
    <col min="761" max="761" width="9.5703125" style="8" customWidth="1"/>
    <col min="762" max="763" width="11.140625" style="8" bestFit="1"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bestFit="1" customWidth="1"/>
    <col min="1017" max="1017" width="9.5703125" style="8" customWidth="1"/>
    <col min="1018" max="1019" width="11.140625" style="8" bestFit="1"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bestFit="1" customWidth="1"/>
    <col min="1273" max="1273" width="9.5703125" style="8" customWidth="1"/>
    <col min="1274" max="1275" width="11.140625" style="8" bestFit="1"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bestFit="1" customWidth="1"/>
    <col min="1529" max="1529" width="9.5703125" style="8" customWidth="1"/>
    <col min="1530" max="1531" width="11.140625" style="8" bestFit="1"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bestFit="1" customWidth="1"/>
    <col min="1785" max="1785" width="9.5703125" style="8" customWidth="1"/>
    <col min="1786" max="1787" width="11.140625" style="8" bestFit="1"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bestFit="1" customWidth="1"/>
    <col min="2041" max="2041" width="9.5703125" style="8" customWidth="1"/>
    <col min="2042" max="2043" width="11.140625" style="8" bestFit="1"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bestFit="1" customWidth="1"/>
    <col min="2297" max="2297" width="9.5703125" style="8" customWidth="1"/>
    <col min="2298" max="2299" width="11.140625" style="8" bestFit="1"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bestFit="1" customWidth="1"/>
    <col min="2553" max="2553" width="9.5703125" style="8" customWidth="1"/>
    <col min="2554" max="2555" width="11.140625" style="8" bestFit="1"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bestFit="1" customWidth="1"/>
    <col min="2809" max="2809" width="9.5703125" style="8" customWidth="1"/>
    <col min="2810" max="2811" width="11.140625" style="8" bestFit="1"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bestFit="1" customWidth="1"/>
    <col min="3065" max="3065" width="9.5703125" style="8" customWidth="1"/>
    <col min="3066" max="3067" width="11.140625" style="8" bestFit="1"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bestFit="1" customWidth="1"/>
    <col min="3321" max="3321" width="9.5703125" style="8" customWidth="1"/>
    <col min="3322" max="3323" width="11.140625" style="8" bestFit="1"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bestFit="1" customWidth="1"/>
    <col min="3577" max="3577" width="9.5703125" style="8" customWidth="1"/>
    <col min="3578" max="3579" width="11.140625" style="8" bestFit="1"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bestFit="1" customWidth="1"/>
    <col min="3833" max="3833" width="9.5703125" style="8" customWidth="1"/>
    <col min="3834" max="3835" width="11.140625" style="8" bestFit="1"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bestFit="1" customWidth="1"/>
    <col min="4089" max="4089" width="9.5703125" style="8" customWidth="1"/>
    <col min="4090" max="4091" width="11.140625" style="8" bestFit="1"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bestFit="1" customWidth="1"/>
    <col min="4345" max="4345" width="9.5703125" style="8" customWidth="1"/>
    <col min="4346" max="4347" width="11.140625" style="8" bestFit="1"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bestFit="1" customWidth="1"/>
    <col min="4601" max="4601" width="9.5703125" style="8" customWidth="1"/>
    <col min="4602" max="4603" width="11.140625" style="8" bestFit="1"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bestFit="1" customWidth="1"/>
    <col min="4857" max="4857" width="9.5703125" style="8" customWidth="1"/>
    <col min="4858" max="4859" width="11.140625" style="8" bestFit="1"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bestFit="1" customWidth="1"/>
    <col min="5113" max="5113" width="9.5703125" style="8" customWidth="1"/>
    <col min="5114" max="5115" width="11.140625" style="8" bestFit="1"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bestFit="1" customWidth="1"/>
    <col min="5369" max="5369" width="9.5703125" style="8" customWidth="1"/>
    <col min="5370" max="5371" width="11.140625" style="8" bestFit="1"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bestFit="1" customWidth="1"/>
    <col min="5625" max="5625" width="9.5703125" style="8" customWidth="1"/>
    <col min="5626" max="5627" width="11.140625" style="8" bestFit="1"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bestFit="1" customWidth="1"/>
    <col min="5881" max="5881" width="9.5703125" style="8" customWidth="1"/>
    <col min="5882" max="5883" width="11.140625" style="8" bestFit="1"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bestFit="1" customWidth="1"/>
    <col min="6137" max="6137" width="9.5703125" style="8" customWidth="1"/>
    <col min="6138" max="6139" width="11.140625" style="8" bestFit="1"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bestFit="1" customWidth="1"/>
    <col min="6393" max="6393" width="9.5703125" style="8" customWidth="1"/>
    <col min="6394" max="6395" width="11.140625" style="8" bestFit="1"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bestFit="1" customWidth="1"/>
    <col min="6649" max="6649" width="9.5703125" style="8" customWidth="1"/>
    <col min="6650" max="6651" width="11.140625" style="8" bestFit="1"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bestFit="1" customWidth="1"/>
    <col min="6905" max="6905" width="9.5703125" style="8" customWidth="1"/>
    <col min="6906" max="6907" width="11.140625" style="8" bestFit="1"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bestFit="1" customWidth="1"/>
    <col min="7161" max="7161" width="9.5703125" style="8" customWidth="1"/>
    <col min="7162" max="7163" width="11.140625" style="8" bestFit="1"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bestFit="1" customWidth="1"/>
    <col min="7417" max="7417" width="9.5703125" style="8" customWidth="1"/>
    <col min="7418" max="7419" width="11.140625" style="8" bestFit="1"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bestFit="1" customWidth="1"/>
    <col min="7673" max="7673" width="9.5703125" style="8" customWidth="1"/>
    <col min="7674" max="7675" width="11.140625" style="8" bestFit="1"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bestFit="1" customWidth="1"/>
    <col min="7929" max="7929" width="9.5703125" style="8" customWidth="1"/>
    <col min="7930" max="7931" width="11.140625" style="8" bestFit="1"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bestFit="1" customWidth="1"/>
    <col min="8185" max="8185" width="9.5703125" style="8" customWidth="1"/>
    <col min="8186" max="8187" width="11.140625" style="8" bestFit="1"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bestFit="1" customWidth="1"/>
    <col min="8441" max="8441" width="9.5703125" style="8" customWidth="1"/>
    <col min="8442" max="8443" width="11.140625" style="8" bestFit="1"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bestFit="1" customWidth="1"/>
    <col min="8697" max="8697" width="9.5703125" style="8" customWidth="1"/>
    <col min="8698" max="8699" width="11.140625" style="8" bestFit="1"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bestFit="1" customWidth="1"/>
    <col min="8953" max="8953" width="9.5703125" style="8" customWidth="1"/>
    <col min="8954" max="8955" width="11.140625" style="8" bestFit="1"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bestFit="1" customWidth="1"/>
    <col min="9209" max="9209" width="9.5703125" style="8" customWidth="1"/>
    <col min="9210" max="9211" width="11.140625" style="8" bestFit="1"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bestFit="1" customWidth="1"/>
    <col min="9465" max="9465" width="9.5703125" style="8" customWidth="1"/>
    <col min="9466" max="9467" width="11.140625" style="8" bestFit="1"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bestFit="1" customWidth="1"/>
    <col min="9721" max="9721" width="9.5703125" style="8" customWidth="1"/>
    <col min="9722" max="9723" width="11.140625" style="8" bestFit="1"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bestFit="1" customWidth="1"/>
    <col min="9977" max="9977" width="9.5703125" style="8" customWidth="1"/>
    <col min="9978" max="9979" width="11.140625" style="8" bestFit="1"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bestFit="1" customWidth="1"/>
    <col min="10233" max="10233" width="9.5703125" style="8" customWidth="1"/>
    <col min="10234" max="10235" width="11.140625" style="8" bestFit="1"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bestFit="1" customWidth="1"/>
    <col min="10489" max="10489" width="9.5703125" style="8" customWidth="1"/>
    <col min="10490" max="10491" width="11.140625" style="8" bestFit="1"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bestFit="1" customWidth="1"/>
    <col min="10745" max="10745" width="9.5703125" style="8" customWidth="1"/>
    <col min="10746" max="10747" width="11.140625" style="8" bestFit="1"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bestFit="1" customWidth="1"/>
    <col min="11001" max="11001" width="9.5703125" style="8" customWidth="1"/>
    <col min="11002" max="11003" width="11.140625" style="8" bestFit="1"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bestFit="1" customWidth="1"/>
    <col min="11257" max="11257" width="9.5703125" style="8" customWidth="1"/>
    <col min="11258" max="11259" width="11.140625" style="8" bestFit="1"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bestFit="1" customWidth="1"/>
    <col min="11513" max="11513" width="9.5703125" style="8" customWidth="1"/>
    <col min="11514" max="11515" width="11.140625" style="8" bestFit="1"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bestFit="1" customWidth="1"/>
    <col min="11769" max="11769" width="9.5703125" style="8" customWidth="1"/>
    <col min="11770" max="11771" width="11.140625" style="8" bestFit="1"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bestFit="1" customWidth="1"/>
    <col min="12025" max="12025" width="9.5703125" style="8" customWidth="1"/>
    <col min="12026" max="12027" width="11.140625" style="8" bestFit="1"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bestFit="1" customWidth="1"/>
    <col min="12281" max="12281" width="9.5703125" style="8" customWidth="1"/>
    <col min="12282" max="12283" width="11.140625" style="8" bestFit="1"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bestFit="1" customWidth="1"/>
    <col min="12537" max="12537" width="9.5703125" style="8" customWidth="1"/>
    <col min="12538" max="12539" width="11.140625" style="8" bestFit="1"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bestFit="1" customWidth="1"/>
    <col min="12793" max="12793" width="9.5703125" style="8" customWidth="1"/>
    <col min="12794" max="12795" width="11.140625" style="8" bestFit="1"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bestFit="1" customWidth="1"/>
    <col min="13049" max="13049" width="9.5703125" style="8" customWidth="1"/>
    <col min="13050" max="13051" width="11.140625" style="8" bestFit="1"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bestFit="1" customWidth="1"/>
    <col min="13305" max="13305" width="9.5703125" style="8" customWidth="1"/>
    <col min="13306" max="13307" width="11.140625" style="8" bestFit="1"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bestFit="1" customWidth="1"/>
    <col min="13561" max="13561" width="9.5703125" style="8" customWidth="1"/>
    <col min="13562" max="13563" width="11.140625" style="8" bestFit="1"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bestFit="1" customWidth="1"/>
    <col min="13817" max="13817" width="9.5703125" style="8" customWidth="1"/>
    <col min="13818" max="13819" width="11.140625" style="8" bestFit="1"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bestFit="1" customWidth="1"/>
    <col min="14073" max="14073" width="9.5703125" style="8" customWidth="1"/>
    <col min="14074" max="14075" width="11.140625" style="8" bestFit="1"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bestFit="1" customWidth="1"/>
    <col min="14329" max="14329" width="9.5703125" style="8" customWidth="1"/>
    <col min="14330" max="14331" width="11.140625" style="8" bestFit="1"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bestFit="1" customWidth="1"/>
    <col min="14585" max="14585" width="9.5703125" style="8" customWidth="1"/>
    <col min="14586" max="14587" width="11.140625" style="8" bestFit="1"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bestFit="1" customWidth="1"/>
    <col min="14841" max="14841" width="9.5703125" style="8" customWidth="1"/>
    <col min="14842" max="14843" width="11.140625" style="8" bestFit="1"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bestFit="1" customWidth="1"/>
    <col min="15097" max="15097" width="9.5703125" style="8" customWidth="1"/>
    <col min="15098" max="15099" width="11.140625" style="8" bestFit="1"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bestFit="1" customWidth="1"/>
    <col min="15353" max="15353" width="9.5703125" style="8" customWidth="1"/>
    <col min="15354" max="15355" width="11.140625" style="8" bestFit="1"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bestFit="1" customWidth="1"/>
    <col min="15609" max="15609" width="9.5703125" style="8" customWidth="1"/>
    <col min="15610" max="15611" width="11.140625" style="8" bestFit="1"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bestFit="1" customWidth="1"/>
    <col min="15865" max="15865" width="9.5703125" style="8" customWidth="1"/>
    <col min="15866" max="15867" width="11.140625" style="8" bestFit="1"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bestFit="1" customWidth="1"/>
    <col min="16121" max="16121" width="9.5703125" style="8" customWidth="1"/>
    <col min="16122" max="16123" width="11.140625" style="8" bestFit="1" customWidth="1"/>
    <col min="16124" max="16124" width="8.85546875" style="8" customWidth="1"/>
    <col min="16125" max="16384" width="9.140625" style="8"/>
  </cols>
  <sheetData>
    <row r="1" spans="1:237" ht="15.75" x14ac:dyDescent="0.25">
      <c r="C1" s="88" t="s">
        <v>16</v>
      </c>
      <c r="D1" s="89" t="s">
        <v>64</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252</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Kopsav.1!A6</f>
        <v>Objekta nosaukums: „Tramvaju līnijas pieguļošās teritorijas kompleksa rekonstrukcija Liepājā." 1.kārta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253</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Q74</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25.5" x14ac:dyDescent="0.2">
      <c r="A17" s="201" t="s">
        <v>49</v>
      </c>
      <c r="B17" s="202" t="s">
        <v>143</v>
      </c>
      <c r="C17" s="222" t="s">
        <v>144</v>
      </c>
      <c r="D17" s="220" t="s">
        <v>145</v>
      </c>
      <c r="E17" s="202"/>
      <c r="F17" s="210"/>
      <c r="G17" s="203"/>
      <c r="H17" s="203"/>
      <c r="I17" s="203"/>
      <c r="J17" s="203"/>
      <c r="K17" s="203"/>
      <c r="L17" s="203"/>
      <c r="M17" s="203"/>
      <c r="N17" s="203"/>
      <c r="O17" s="203"/>
      <c r="P17" s="203"/>
      <c r="Q17" s="203"/>
    </row>
    <row r="18" spans="1:17" x14ac:dyDescent="0.2">
      <c r="A18" s="105" t="s">
        <v>146</v>
      </c>
      <c r="B18" s="106"/>
      <c r="C18" s="217" t="s">
        <v>147</v>
      </c>
      <c r="D18" s="217"/>
      <c r="E18" s="106" t="s">
        <v>126</v>
      </c>
      <c r="F18" s="218">
        <v>38</v>
      </c>
      <c r="G18" s="37"/>
      <c r="H18" s="37"/>
      <c r="I18" s="38">
        <f t="shared" ref="I18:I71" si="0">ROUND(G18*H18,2)</f>
        <v>0</v>
      </c>
      <c r="J18" s="37"/>
      <c r="K18" s="37"/>
      <c r="L18" s="38">
        <f t="shared" ref="L18:L71" si="1">I18+J18+K18</f>
        <v>0</v>
      </c>
      <c r="M18" s="38">
        <f t="shared" ref="M18:M71" si="2">ROUND(F18*G18,2)</f>
        <v>0</v>
      </c>
      <c r="N18" s="38">
        <f t="shared" ref="N18:N71" si="3">ROUND(F18*I18,2)</f>
        <v>0</v>
      </c>
      <c r="O18" s="38">
        <f t="shared" ref="O18:O71" si="4">ROUND(F18*J18,2)</f>
        <v>0</v>
      </c>
      <c r="P18" s="38">
        <f t="shared" ref="P18:P71" si="5">ROUND(F18*K18,2)</f>
        <v>0</v>
      </c>
      <c r="Q18" s="38">
        <f t="shared" ref="Q18:Q71" si="6">N18+O18+P18</f>
        <v>0</v>
      </c>
    </row>
    <row r="19" spans="1:17" x14ac:dyDescent="0.2">
      <c r="A19" s="105" t="s">
        <v>148</v>
      </c>
      <c r="B19" s="106"/>
      <c r="C19" s="217" t="s">
        <v>149</v>
      </c>
      <c r="D19" s="217"/>
      <c r="E19" s="106" t="s">
        <v>126</v>
      </c>
      <c r="F19" s="218">
        <v>48</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17" x14ac:dyDescent="0.2">
      <c r="A20" s="105" t="s">
        <v>150</v>
      </c>
      <c r="B20" s="106"/>
      <c r="C20" s="217" t="s">
        <v>151</v>
      </c>
      <c r="D20" s="217"/>
      <c r="E20" s="106" t="s">
        <v>126</v>
      </c>
      <c r="F20" s="218">
        <v>124</v>
      </c>
      <c r="G20" s="37"/>
      <c r="H20" s="37"/>
      <c r="I20" s="38">
        <f t="shared" ref="I20:I35" si="7">ROUND(G20*H20,2)</f>
        <v>0</v>
      </c>
      <c r="J20" s="37"/>
      <c r="K20" s="37"/>
      <c r="L20" s="38">
        <f t="shared" ref="L20:L35" si="8">I20+J20+K20</f>
        <v>0</v>
      </c>
      <c r="M20" s="38">
        <f t="shared" ref="M20:M35" si="9">ROUND(F20*G20,2)</f>
        <v>0</v>
      </c>
      <c r="N20" s="38">
        <f t="shared" ref="N20:N35" si="10">ROUND(F20*I20,2)</f>
        <v>0</v>
      </c>
      <c r="O20" s="38">
        <f t="shared" ref="O20:O35" si="11">ROUND(F20*J20,2)</f>
        <v>0</v>
      </c>
      <c r="P20" s="38">
        <f t="shared" ref="P20:P35" si="12">ROUND(F20*K20,2)</f>
        <v>0</v>
      </c>
      <c r="Q20" s="38">
        <f t="shared" ref="Q20:Q35" si="13">N20+O20+P20</f>
        <v>0</v>
      </c>
    </row>
    <row r="21" spans="1:17" x14ac:dyDescent="0.2">
      <c r="A21" s="105" t="s">
        <v>152</v>
      </c>
      <c r="B21" s="106"/>
      <c r="C21" s="217" t="s">
        <v>153</v>
      </c>
      <c r="D21" s="217"/>
      <c r="E21" s="106" t="s">
        <v>126</v>
      </c>
      <c r="F21" s="218">
        <v>35</v>
      </c>
      <c r="G21" s="37"/>
      <c r="H21" s="37"/>
      <c r="I21" s="38">
        <f t="shared" si="7"/>
        <v>0</v>
      </c>
      <c r="J21" s="37"/>
      <c r="K21" s="37"/>
      <c r="L21" s="38">
        <f t="shared" si="8"/>
        <v>0</v>
      </c>
      <c r="M21" s="38">
        <f t="shared" si="9"/>
        <v>0</v>
      </c>
      <c r="N21" s="38">
        <f t="shared" si="10"/>
        <v>0</v>
      </c>
      <c r="O21" s="38">
        <f t="shared" si="11"/>
        <v>0</v>
      </c>
      <c r="P21" s="38">
        <f t="shared" si="12"/>
        <v>0</v>
      </c>
      <c r="Q21" s="38">
        <f t="shared" si="13"/>
        <v>0</v>
      </c>
    </row>
    <row r="22" spans="1:17" x14ac:dyDescent="0.2">
      <c r="A22" s="105" t="s">
        <v>154</v>
      </c>
      <c r="B22" s="106"/>
      <c r="C22" s="217" t="s">
        <v>155</v>
      </c>
      <c r="D22" s="217"/>
      <c r="E22" s="106" t="s">
        <v>126</v>
      </c>
      <c r="F22" s="218">
        <v>35</v>
      </c>
      <c r="G22" s="37"/>
      <c r="H22" s="37"/>
      <c r="I22" s="38">
        <f t="shared" si="7"/>
        <v>0</v>
      </c>
      <c r="J22" s="37"/>
      <c r="K22" s="37"/>
      <c r="L22" s="38">
        <f t="shared" si="8"/>
        <v>0</v>
      </c>
      <c r="M22" s="38">
        <f t="shared" si="9"/>
        <v>0</v>
      </c>
      <c r="N22" s="38">
        <f t="shared" si="10"/>
        <v>0</v>
      </c>
      <c r="O22" s="38">
        <f t="shared" si="11"/>
        <v>0</v>
      </c>
      <c r="P22" s="38">
        <f t="shared" si="12"/>
        <v>0</v>
      </c>
      <c r="Q22" s="38">
        <f t="shared" si="13"/>
        <v>0</v>
      </c>
    </row>
    <row r="23" spans="1:17" x14ac:dyDescent="0.2">
      <c r="A23" s="105" t="s">
        <v>156</v>
      </c>
      <c r="B23" s="106"/>
      <c r="C23" s="111" t="s">
        <v>157</v>
      </c>
      <c r="D23" s="111"/>
      <c r="E23" s="106" t="s">
        <v>132</v>
      </c>
      <c r="F23" s="218">
        <v>1</v>
      </c>
      <c r="G23" s="37"/>
      <c r="H23" s="37"/>
      <c r="I23" s="38">
        <f t="shared" si="7"/>
        <v>0</v>
      </c>
      <c r="J23" s="37"/>
      <c r="K23" s="37"/>
      <c r="L23" s="38">
        <f t="shared" si="8"/>
        <v>0</v>
      </c>
      <c r="M23" s="38">
        <f t="shared" si="9"/>
        <v>0</v>
      </c>
      <c r="N23" s="38">
        <f t="shared" si="10"/>
        <v>0</v>
      </c>
      <c r="O23" s="38">
        <f t="shared" si="11"/>
        <v>0</v>
      </c>
      <c r="P23" s="38">
        <f t="shared" si="12"/>
        <v>0</v>
      </c>
      <c r="Q23" s="38">
        <f t="shared" si="13"/>
        <v>0</v>
      </c>
    </row>
    <row r="24" spans="1:17" x14ac:dyDescent="0.2">
      <c r="A24" s="105" t="s">
        <v>158</v>
      </c>
      <c r="B24" s="106"/>
      <c r="C24" s="217" t="s">
        <v>159</v>
      </c>
      <c r="D24" s="217"/>
      <c r="E24" s="106" t="s">
        <v>126</v>
      </c>
      <c r="F24" s="218">
        <v>36</v>
      </c>
      <c r="G24" s="37"/>
      <c r="H24" s="37"/>
      <c r="I24" s="38">
        <f t="shared" si="7"/>
        <v>0</v>
      </c>
      <c r="J24" s="37"/>
      <c r="K24" s="37"/>
      <c r="L24" s="38">
        <f t="shared" si="8"/>
        <v>0</v>
      </c>
      <c r="M24" s="38">
        <f t="shared" si="9"/>
        <v>0</v>
      </c>
      <c r="N24" s="38">
        <f t="shared" si="10"/>
        <v>0</v>
      </c>
      <c r="O24" s="38">
        <f t="shared" si="11"/>
        <v>0</v>
      </c>
      <c r="P24" s="38">
        <f t="shared" si="12"/>
        <v>0</v>
      </c>
      <c r="Q24" s="38">
        <f t="shared" si="13"/>
        <v>0</v>
      </c>
    </row>
    <row r="25" spans="1:17" x14ac:dyDescent="0.2">
      <c r="A25" s="105" t="s">
        <v>160</v>
      </c>
      <c r="B25" s="106"/>
      <c r="C25" s="217" t="s">
        <v>161</v>
      </c>
      <c r="D25" s="217"/>
      <c r="E25" s="106" t="s">
        <v>132</v>
      </c>
      <c r="F25" s="218">
        <v>40</v>
      </c>
      <c r="G25" s="37"/>
      <c r="H25" s="37"/>
      <c r="I25" s="38">
        <f t="shared" si="7"/>
        <v>0</v>
      </c>
      <c r="J25" s="37"/>
      <c r="K25" s="37"/>
      <c r="L25" s="38">
        <f t="shared" si="8"/>
        <v>0</v>
      </c>
      <c r="M25" s="38">
        <f t="shared" si="9"/>
        <v>0</v>
      </c>
      <c r="N25" s="38">
        <f t="shared" si="10"/>
        <v>0</v>
      </c>
      <c r="O25" s="38">
        <f t="shared" si="11"/>
        <v>0</v>
      </c>
      <c r="P25" s="38">
        <f t="shared" si="12"/>
        <v>0</v>
      </c>
      <c r="Q25" s="38">
        <f t="shared" si="13"/>
        <v>0</v>
      </c>
    </row>
    <row r="26" spans="1:17" x14ac:dyDescent="0.2">
      <c r="A26" s="105" t="s">
        <v>162</v>
      </c>
      <c r="B26" s="106"/>
      <c r="C26" s="217" t="s">
        <v>163</v>
      </c>
      <c r="D26" s="217"/>
      <c r="E26" s="106" t="s">
        <v>70</v>
      </c>
      <c r="F26" s="218">
        <v>810</v>
      </c>
      <c r="G26" s="37"/>
      <c r="H26" s="37"/>
      <c r="I26" s="38">
        <f t="shared" si="7"/>
        <v>0</v>
      </c>
      <c r="J26" s="37"/>
      <c r="K26" s="37"/>
      <c r="L26" s="38">
        <f t="shared" si="8"/>
        <v>0</v>
      </c>
      <c r="M26" s="38">
        <f t="shared" si="9"/>
        <v>0</v>
      </c>
      <c r="N26" s="38">
        <f t="shared" si="10"/>
        <v>0</v>
      </c>
      <c r="O26" s="38">
        <f t="shared" si="11"/>
        <v>0</v>
      </c>
      <c r="P26" s="38">
        <f t="shared" si="12"/>
        <v>0</v>
      </c>
      <c r="Q26" s="38">
        <f t="shared" si="13"/>
        <v>0</v>
      </c>
    </row>
    <row r="27" spans="1:17" x14ac:dyDescent="0.2">
      <c r="A27" s="105" t="s">
        <v>164</v>
      </c>
      <c r="B27" s="106"/>
      <c r="C27" s="217" t="s">
        <v>165</v>
      </c>
      <c r="D27" s="217"/>
      <c r="E27" s="106" t="s">
        <v>126</v>
      </c>
      <c r="F27" s="218">
        <v>3</v>
      </c>
      <c r="G27" s="37"/>
      <c r="H27" s="37"/>
      <c r="I27" s="38">
        <f t="shared" si="7"/>
        <v>0</v>
      </c>
      <c r="J27" s="37"/>
      <c r="K27" s="37"/>
      <c r="L27" s="38">
        <f t="shared" si="8"/>
        <v>0</v>
      </c>
      <c r="M27" s="38">
        <f t="shared" si="9"/>
        <v>0</v>
      </c>
      <c r="N27" s="38">
        <f t="shared" si="10"/>
        <v>0</v>
      </c>
      <c r="O27" s="38">
        <f t="shared" si="11"/>
        <v>0</v>
      </c>
      <c r="P27" s="38">
        <f t="shared" si="12"/>
        <v>0</v>
      </c>
      <c r="Q27" s="38">
        <f t="shared" si="13"/>
        <v>0</v>
      </c>
    </row>
    <row r="28" spans="1:17" ht="25.5" x14ac:dyDescent="0.2">
      <c r="A28" s="105" t="s">
        <v>166</v>
      </c>
      <c r="B28" s="106"/>
      <c r="C28" s="217" t="s">
        <v>167</v>
      </c>
      <c r="D28" s="217"/>
      <c r="E28" s="106" t="s">
        <v>132</v>
      </c>
      <c r="F28" s="218">
        <v>2</v>
      </c>
      <c r="G28" s="37"/>
      <c r="H28" s="37"/>
      <c r="I28" s="38">
        <f t="shared" si="7"/>
        <v>0</v>
      </c>
      <c r="J28" s="37"/>
      <c r="K28" s="37"/>
      <c r="L28" s="38">
        <f t="shared" si="8"/>
        <v>0</v>
      </c>
      <c r="M28" s="38">
        <f t="shared" si="9"/>
        <v>0</v>
      </c>
      <c r="N28" s="38">
        <f t="shared" si="10"/>
        <v>0</v>
      </c>
      <c r="O28" s="38">
        <f t="shared" si="11"/>
        <v>0</v>
      </c>
      <c r="P28" s="38">
        <f t="shared" si="12"/>
        <v>0</v>
      </c>
      <c r="Q28" s="38">
        <f t="shared" si="13"/>
        <v>0</v>
      </c>
    </row>
    <row r="29" spans="1:17" x14ac:dyDescent="0.2">
      <c r="A29" s="105" t="s">
        <v>168</v>
      </c>
      <c r="B29" s="106"/>
      <c r="C29" s="217" t="s">
        <v>169</v>
      </c>
      <c r="D29" s="217"/>
      <c r="E29" s="106" t="s">
        <v>126</v>
      </c>
      <c r="F29" s="218">
        <v>33</v>
      </c>
      <c r="G29" s="37"/>
      <c r="H29" s="37"/>
      <c r="I29" s="38">
        <f t="shared" si="7"/>
        <v>0</v>
      </c>
      <c r="J29" s="37"/>
      <c r="K29" s="37"/>
      <c r="L29" s="38">
        <f t="shared" si="8"/>
        <v>0</v>
      </c>
      <c r="M29" s="38">
        <f t="shared" si="9"/>
        <v>0</v>
      </c>
      <c r="N29" s="38">
        <f t="shared" si="10"/>
        <v>0</v>
      </c>
      <c r="O29" s="38">
        <f t="shared" si="11"/>
        <v>0</v>
      </c>
      <c r="P29" s="38">
        <f t="shared" si="12"/>
        <v>0</v>
      </c>
      <c r="Q29" s="38">
        <f t="shared" si="13"/>
        <v>0</v>
      </c>
    </row>
    <row r="30" spans="1:17" x14ac:dyDescent="0.2">
      <c r="A30" s="105" t="s">
        <v>170</v>
      </c>
      <c r="B30" s="106"/>
      <c r="C30" s="111" t="s">
        <v>171</v>
      </c>
      <c r="D30" s="111"/>
      <c r="E30" s="106" t="s">
        <v>133</v>
      </c>
      <c r="F30" s="106">
        <v>1</v>
      </c>
      <c r="G30" s="37"/>
      <c r="H30" s="37"/>
      <c r="I30" s="38">
        <f t="shared" si="7"/>
        <v>0</v>
      </c>
      <c r="J30" s="37"/>
      <c r="K30" s="37"/>
      <c r="L30" s="38">
        <f t="shared" si="8"/>
        <v>0</v>
      </c>
      <c r="M30" s="38">
        <f t="shared" si="9"/>
        <v>0</v>
      </c>
      <c r="N30" s="38">
        <f t="shared" si="10"/>
        <v>0</v>
      </c>
      <c r="O30" s="38">
        <f t="shared" si="11"/>
        <v>0</v>
      </c>
      <c r="P30" s="38">
        <f t="shared" si="12"/>
        <v>0</v>
      </c>
      <c r="Q30" s="38">
        <f t="shared" si="13"/>
        <v>0</v>
      </c>
    </row>
    <row r="31" spans="1:17" ht="25.5" x14ac:dyDescent="0.2">
      <c r="A31" s="201" t="s">
        <v>50</v>
      </c>
      <c r="B31" s="202"/>
      <c r="C31" s="222" t="s">
        <v>172</v>
      </c>
      <c r="D31" s="220" t="s">
        <v>145</v>
      </c>
      <c r="E31" s="202"/>
      <c r="F31" s="221"/>
      <c r="G31" s="203"/>
      <c r="H31" s="203"/>
      <c r="I31" s="203"/>
      <c r="J31" s="203"/>
      <c r="K31" s="203"/>
      <c r="L31" s="203"/>
      <c r="M31" s="203"/>
      <c r="N31" s="203"/>
      <c r="O31" s="203"/>
      <c r="P31" s="203"/>
      <c r="Q31" s="203"/>
    </row>
    <row r="32" spans="1:17" x14ac:dyDescent="0.2">
      <c r="A32" s="105" t="s">
        <v>173</v>
      </c>
      <c r="B32" s="106"/>
      <c r="C32" s="217" t="s">
        <v>174</v>
      </c>
      <c r="D32" s="217"/>
      <c r="E32" s="106" t="s">
        <v>126</v>
      </c>
      <c r="F32" s="218">
        <v>28</v>
      </c>
      <c r="G32" s="37"/>
      <c r="H32" s="37"/>
      <c r="I32" s="38">
        <f t="shared" si="7"/>
        <v>0</v>
      </c>
      <c r="J32" s="37"/>
      <c r="K32" s="37"/>
      <c r="L32" s="38">
        <f t="shared" si="8"/>
        <v>0</v>
      </c>
      <c r="M32" s="38">
        <f t="shared" si="9"/>
        <v>0</v>
      </c>
      <c r="N32" s="38">
        <f t="shared" si="10"/>
        <v>0</v>
      </c>
      <c r="O32" s="38">
        <f t="shared" si="11"/>
        <v>0</v>
      </c>
      <c r="P32" s="38">
        <f t="shared" si="12"/>
        <v>0</v>
      </c>
      <c r="Q32" s="38">
        <f t="shared" si="13"/>
        <v>0</v>
      </c>
    </row>
    <row r="33" spans="1:17" x14ac:dyDescent="0.2">
      <c r="A33" s="237" t="s">
        <v>175</v>
      </c>
      <c r="B33" s="106"/>
      <c r="C33" s="217" t="s">
        <v>1538</v>
      </c>
      <c r="D33" s="217"/>
      <c r="E33" s="106" t="s">
        <v>126</v>
      </c>
      <c r="F33" s="218">
        <v>9</v>
      </c>
      <c r="G33" s="37"/>
      <c r="H33" s="37"/>
      <c r="I33" s="38">
        <f t="shared" si="7"/>
        <v>0</v>
      </c>
      <c r="J33" s="37"/>
      <c r="K33" s="37"/>
      <c r="L33" s="38">
        <f t="shared" si="8"/>
        <v>0</v>
      </c>
      <c r="M33" s="38">
        <f t="shared" si="9"/>
        <v>0</v>
      </c>
      <c r="N33" s="38">
        <f t="shared" si="10"/>
        <v>0</v>
      </c>
      <c r="O33" s="38">
        <f t="shared" si="11"/>
        <v>0</v>
      </c>
      <c r="P33" s="38">
        <f t="shared" si="12"/>
        <v>0</v>
      </c>
      <c r="Q33" s="38">
        <f t="shared" si="13"/>
        <v>0</v>
      </c>
    </row>
    <row r="34" spans="1:17" x14ac:dyDescent="0.2">
      <c r="A34" s="105" t="s">
        <v>176</v>
      </c>
      <c r="B34" s="106"/>
      <c r="C34" s="217" t="s">
        <v>177</v>
      </c>
      <c r="D34" s="217"/>
      <c r="E34" s="106" t="s">
        <v>126</v>
      </c>
      <c r="F34" s="218">
        <v>35</v>
      </c>
      <c r="G34" s="37"/>
      <c r="H34" s="37"/>
      <c r="I34" s="38">
        <f t="shared" si="7"/>
        <v>0</v>
      </c>
      <c r="J34" s="37"/>
      <c r="K34" s="37"/>
      <c r="L34" s="38">
        <f t="shared" si="8"/>
        <v>0</v>
      </c>
      <c r="M34" s="38">
        <f t="shared" si="9"/>
        <v>0</v>
      </c>
      <c r="N34" s="38">
        <f t="shared" si="10"/>
        <v>0</v>
      </c>
      <c r="O34" s="38">
        <f t="shared" si="11"/>
        <v>0</v>
      </c>
      <c r="P34" s="38">
        <f t="shared" si="12"/>
        <v>0</v>
      </c>
      <c r="Q34" s="38">
        <f t="shared" si="13"/>
        <v>0</v>
      </c>
    </row>
    <row r="35" spans="1:17" x14ac:dyDescent="0.2">
      <c r="A35" s="105" t="s">
        <v>178</v>
      </c>
      <c r="B35" s="106"/>
      <c r="C35" s="111" t="s">
        <v>179</v>
      </c>
      <c r="D35" s="111"/>
      <c r="E35" s="106" t="s">
        <v>126</v>
      </c>
      <c r="F35" s="218">
        <v>100</v>
      </c>
      <c r="G35" s="37"/>
      <c r="H35" s="37"/>
      <c r="I35" s="38">
        <f t="shared" si="7"/>
        <v>0</v>
      </c>
      <c r="J35" s="37"/>
      <c r="K35" s="37"/>
      <c r="L35" s="38">
        <f t="shared" si="8"/>
        <v>0</v>
      </c>
      <c r="M35" s="38">
        <f t="shared" si="9"/>
        <v>0</v>
      </c>
      <c r="N35" s="38">
        <f t="shared" si="10"/>
        <v>0</v>
      </c>
      <c r="O35" s="38">
        <f t="shared" si="11"/>
        <v>0</v>
      </c>
      <c r="P35" s="38">
        <f t="shared" si="12"/>
        <v>0</v>
      </c>
      <c r="Q35" s="38">
        <f t="shared" si="13"/>
        <v>0</v>
      </c>
    </row>
    <row r="36" spans="1:17" x14ac:dyDescent="0.2">
      <c r="A36" s="105" t="s">
        <v>180</v>
      </c>
      <c r="B36" s="106"/>
      <c r="C36" s="111" t="s">
        <v>181</v>
      </c>
      <c r="D36" s="111"/>
      <c r="E36" s="106" t="s">
        <v>126</v>
      </c>
      <c r="F36" s="218">
        <v>35</v>
      </c>
      <c r="G36" s="37"/>
      <c r="H36" s="37"/>
      <c r="I36" s="38">
        <f t="shared" ref="I36:I51" si="14">ROUND(G36*H36,2)</f>
        <v>0</v>
      </c>
      <c r="J36" s="37"/>
      <c r="K36" s="37"/>
      <c r="L36" s="38">
        <f t="shared" ref="L36:L51" si="15">I36+J36+K36</f>
        <v>0</v>
      </c>
      <c r="M36" s="38">
        <f t="shared" ref="M36:M51" si="16">ROUND(F36*G36,2)</f>
        <v>0</v>
      </c>
      <c r="N36" s="38">
        <f t="shared" ref="N36:N51" si="17">ROUND(F36*I36,2)</f>
        <v>0</v>
      </c>
      <c r="O36" s="38">
        <f t="shared" ref="O36:O51" si="18">ROUND(F36*J36,2)</f>
        <v>0</v>
      </c>
      <c r="P36" s="38">
        <f t="shared" ref="P36:P51" si="19">ROUND(F36*K36,2)</f>
        <v>0</v>
      </c>
      <c r="Q36" s="38">
        <f t="shared" ref="Q36:Q51" si="20">N36+O36+P36</f>
        <v>0</v>
      </c>
    </row>
    <row r="37" spans="1:17" ht="25.5" x14ac:dyDescent="0.2">
      <c r="A37" s="105" t="s">
        <v>182</v>
      </c>
      <c r="B37" s="106"/>
      <c r="C37" s="217" t="s">
        <v>183</v>
      </c>
      <c r="D37" s="217"/>
      <c r="E37" s="106" t="s">
        <v>70</v>
      </c>
      <c r="F37" s="218">
        <v>940</v>
      </c>
      <c r="G37" s="37"/>
      <c r="H37" s="37"/>
      <c r="I37" s="38">
        <f t="shared" si="14"/>
        <v>0</v>
      </c>
      <c r="J37" s="37"/>
      <c r="K37" s="37"/>
      <c r="L37" s="38">
        <f t="shared" si="15"/>
        <v>0</v>
      </c>
      <c r="M37" s="38">
        <f t="shared" si="16"/>
        <v>0</v>
      </c>
      <c r="N37" s="38">
        <f t="shared" si="17"/>
        <v>0</v>
      </c>
      <c r="O37" s="38">
        <f t="shared" si="18"/>
        <v>0</v>
      </c>
      <c r="P37" s="38">
        <f t="shared" si="19"/>
        <v>0</v>
      </c>
      <c r="Q37" s="38">
        <f t="shared" si="20"/>
        <v>0</v>
      </c>
    </row>
    <row r="38" spans="1:17" ht="25.5" x14ac:dyDescent="0.2">
      <c r="A38" s="105" t="s">
        <v>184</v>
      </c>
      <c r="B38" s="106"/>
      <c r="C38" s="217" t="s">
        <v>185</v>
      </c>
      <c r="D38" s="217"/>
      <c r="E38" s="106" t="s">
        <v>70</v>
      </c>
      <c r="F38" s="218">
        <v>1240.4000000000001</v>
      </c>
      <c r="G38" s="37"/>
      <c r="H38" s="37"/>
      <c r="I38" s="38">
        <f t="shared" si="14"/>
        <v>0</v>
      </c>
      <c r="J38" s="37"/>
      <c r="K38" s="37"/>
      <c r="L38" s="38">
        <f t="shared" si="15"/>
        <v>0</v>
      </c>
      <c r="M38" s="38">
        <f t="shared" si="16"/>
        <v>0</v>
      </c>
      <c r="N38" s="38">
        <f t="shared" si="17"/>
        <v>0</v>
      </c>
      <c r="O38" s="38">
        <f t="shared" si="18"/>
        <v>0</v>
      </c>
      <c r="P38" s="38">
        <f t="shared" si="19"/>
        <v>0</v>
      </c>
      <c r="Q38" s="38">
        <f t="shared" si="20"/>
        <v>0</v>
      </c>
    </row>
    <row r="39" spans="1:17" x14ac:dyDescent="0.2">
      <c r="A39" s="105" t="s">
        <v>186</v>
      </c>
      <c r="B39" s="106"/>
      <c r="C39" s="217" t="s">
        <v>187</v>
      </c>
      <c r="D39" s="217"/>
      <c r="E39" s="106" t="s">
        <v>70</v>
      </c>
      <c r="F39" s="218">
        <v>28.8</v>
      </c>
      <c r="G39" s="37"/>
      <c r="H39" s="37"/>
      <c r="I39" s="38">
        <f t="shared" si="14"/>
        <v>0</v>
      </c>
      <c r="J39" s="37"/>
      <c r="K39" s="37"/>
      <c r="L39" s="38">
        <f t="shared" si="15"/>
        <v>0</v>
      </c>
      <c r="M39" s="38">
        <f t="shared" si="16"/>
        <v>0</v>
      </c>
      <c r="N39" s="38">
        <f t="shared" si="17"/>
        <v>0</v>
      </c>
      <c r="O39" s="38">
        <f t="shared" si="18"/>
        <v>0</v>
      </c>
      <c r="P39" s="38">
        <f t="shared" si="19"/>
        <v>0</v>
      </c>
      <c r="Q39" s="38">
        <f t="shared" si="20"/>
        <v>0</v>
      </c>
    </row>
    <row r="40" spans="1:17" x14ac:dyDescent="0.2">
      <c r="A40" s="105" t="s">
        <v>188</v>
      </c>
      <c r="B40" s="106"/>
      <c r="C40" s="217" t="s">
        <v>189</v>
      </c>
      <c r="D40" s="217"/>
      <c r="E40" s="106" t="s">
        <v>126</v>
      </c>
      <c r="F40" s="218">
        <v>39</v>
      </c>
      <c r="G40" s="37"/>
      <c r="H40" s="37"/>
      <c r="I40" s="38">
        <f t="shared" si="14"/>
        <v>0</v>
      </c>
      <c r="J40" s="37"/>
      <c r="K40" s="37"/>
      <c r="L40" s="38">
        <f t="shared" si="15"/>
        <v>0</v>
      </c>
      <c r="M40" s="38">
        <f t="shared" si="16"/>
        <v>0</v>
      </c>
      <c r="N40" s="38">
        <f t="shared" si="17"/>
        <v>0</v>
      </c>
      <c r="O40" s="38">
        <f t="shared" si="18"/>
        <v>0</v>
      </c>
      <c r="P40" s="38">
        <f t="shared" si="19"/>
        <v>0</v>
      </c>
      <c r="Q40" s="38">
        <f t="shared" si="20"/>
        <v>0</v>
      </c>
    </row>
    <row r="41" spans="1:17" ht="25.5" x14ac:dyDescent="0.2">
      <c r="A41" s="105" t="s">
        <v>190</v>
      </c>
      <c r="B41" s="106"/>
      <c r="C41" s="217" t="s">
        <v>191</v>
      </c>
      <c r="D41" s="217"/>
      <c r="E41" s="106" t="s">
        <v>126</v>
      </c>
      <c r="F41" s="218">
        <v>86</v>
      </c>
      <c r="G41" s="37"/>
      <c r="H41" s="37"/>
      <c r="I41" s="38">
        <f t="shared" si="14"/>
        <v>0</v>
      </c>
      <c r="J41" s="37"/>
      <c r="K41" s="37"/>
      <c r="L41" s="38">
        <f t="shared" si="15"/>
        <v>0</v>
      </c>
      <c r="M41" s="38">
        <f t="shared" si="16"/>
        <v>0</v>
      </c>
      <c r="N41" s="38">
        <f t="shared" si="17"/>
        <v>0</v>
      </c>
      <c r="O41" s="38">
        <f t="shared" si="18"/>
        <v>0</v>
      </c>
      <c r="P41" s="38">
        <f t="shared" si="19"/>
        <v>0</v>
      </c>
      <c r="Q41" s="38">
        <f t="shared" si="20"/>
        <v>0</v>
      </c>
    </row>
    <row r="42" spans="1:17" ht="25.5" x14ac:dyDescent="0.2">
      <c r="A42" s="105" t="s">
        <v>192</v>
      </c>
      <c r="B42" s="106"/>
      <c r="C42" s="217" t="s">
        <v>193</v>
      </c>
      <c r="D42" s="217"/>
      <c r="E42" s="106" t="s">
        <v>126</v>
      </c>
      <c r="F42" s="218">
        <v>201</v>
      </c>
      <c r="G42" s="37"/>
      <c r="H42" s="37"/>
      <c r="I42" s="38">
        <f t="shared" si="14"/>
        <v>0</v>
      </c>
      <c r="J42" s="37"/>
      <c r="K42" s="37"/>
      <c r="L42" s="38">
        <f t="shared" si="15"/>
        <v>0</v>
      </c>
      <c r="M42" s="38">
        <f t="shared" si="16"/>
        <v>0</v>
      </c>
      <c r="N42" s="38">
        <f t="shared" si="17"/>
        <v>0</v>
      </c>
      <c r="O42" s="38">
        <f t="shared" si="18"/>
        <v>0</v>
      </c>
      <c r="P42" s="38">
        <f t="shared" si="19"/>
        <v>0</v>
      </c>
      <c r="Q42" s="38">
        <f t="shared" si="20"/>
        <v>0</v>
      </c>
    </row>
    <row r="43" spans="1:17" x14ac:dyDescent="0.2">
      <c r="A43" s="105" t="s">
        <v>194</v>
      </c>
      <c r="B43" s="106"/>
      <c r="C43" s="217" t="s">
        <v>195</v>
      </c>
      <c r="D43" s="217"/>
      <c r="E43" s="106" t="s">
        <v>126</v>
      </c>
      <c r="F43" s="218">
        <v>73</v>
      </c>
      <c r="G43" s="37"/>
      <c r="H43" s="37"/>
      <c r="I43" s="38">
        <f t="shared" si="14"/>
        <v>0</v>
      </c>
      <c r="J43" s="37"/>
      <c r="K43" s="37"/>
      <c r="L43" s="38">
        <f t="shared" si="15"/>
        <v>0</v>
      </c>
      <c r="M43" s="38">
        <f t="shared" si="16"/>
        <v>0</v>
      </c>
      <c r="N43" s="38">
        <f t="shared" si="17"/>
        <v>0</v>
      </c>
      <c r="O43" s="38">
        <f t="shared" si="18"/>
        <v>0</v>
      </c>
      <c r="P43" s="38">
        <f t="shared" si="19"/>
        <v>0</v>
      </c>
      <c r="Q43" s="38">
        <f t="shared" si="20"/>
        <v>0</v>
      </c>
    </row>
    <row r="44" spans="1:17" x14ac:dyDescent="0.2">
      <c r="A44" s="105" t="s">
        <v>196</v>
      </c>
      <c r="B44" s="106"/>
      <c r="C44" s="217" t="s">
        <v>197</v>
      </c>
      <c r="D44" s="217"/>
      <c r="E44" s="106" t="s">
        <v>126</v>
      </c>
      <c r="F44" s="218">
        <v>184</v>
      </c>
      <c r="G44" s="37"/>
      <c r="H44" s="37"/>
      <c r="I44" s="38">
        <f t="shared" si="14"/>
        <v>0</v>
      </c>
      <c r="J44" s="37"/>
      <c r="K44" s="37"/>
      <c r="L44" s="38">
        <f t="shared" si="15"/>
        <v>0</v>
      </c>
      <c r="M44" s="38">
        <f t="shared" si="16"/>
        <v>0</v>
      </c>
      <c r="N44" s="38">
        <f t="shared" si="17"/>
        <v>0</v>
      </c>
      <c r="O44" s="38">
        <f t="shared" si="18"/>
        <v>0</v>
      </c>
      <c r="P44" s="38">
        <f t="shared" si="19"/>
        <v>0</v>
      </c>
      <c r="Q44" s="38">
        <f t="shared" si="20"/>
        <v>0</v>
      </c>
    </row>
    <row r="45" spans="1:17" x14ac:dyDescent="0.2">
      <c r="A45" s="105" t="s">
        <v>198</v>
      </c>
      <c r="B45" s="106"/>
      <c r="C45" s="217" t="s">
        <v>199</v>
      </c>
      <c r="D45" s="217"/>
      <c r="E45" s="106" t="s">
        <v>126</v>
      </c>
      <c r="F45" s="218">
        <v>189</v>
      </c>
      <c r="G45" s="37"/>
      <c r="H45" s="37"/>
      <c r="I45" s="38">
        <f t="shared" si="14"/>
        <v>0</v>
      </c>
      <c r="J45" s="37"/>
      <c r="K45" s="37"/>
      <c r="L45" s="38">
        <f t="shared" si="15"/>
        <v>0</v>
      </c>
      <c r="M45" s="38">
        <f t="shared" si="16"/>
        <v>0</v>
      </c>
      <c r="N45" s="38">
        <f t="shared" si="17"/>
        <v>0</v>
      </c>
      <c r="O45" s="38">
        <f t="shared" si="18"/>
        <v>0</v>
      </c>
      <c r="P45" s="38">
        <f t="shared" si="19"/>
        <v>0</v>
      </c>
      <c r="Q45" s="38">
        <f t="shared" si="20"/>
        <v>0</v>
      </c>
    </row>
    <row r="46" spans="1:17" ht="25.5" x14ac:dyDescent="0.2">
      <c r="A46" s="105" t="s">
        <v>200</v>
      </c>
      <c r="B46" s="106"/>
      <c r="C46" s="217" t="s">
        <v>201</v>
      </c>
      <c r="D46" s="217"/>
      <c r="E46" s="106" t="s">
        <v>126</v>
      </c>
      <c r="F46" s="218">
        <v>177</v>
      </c>
      <c r="G46" s="37"/>
      <c r="H46" s="37"/>
      <c r="I46" s="38">
        <f t="shared" si="14"/>
        <v>0</v>
      </c>
      <c r="J46" s="37"/>
      <c r="K46" s="37"/>
      <c r="L46" s="38">
        <f t="shared" si="15"/>
        <v>0</v>
      </c>
      <c r="M46" s="38">
        <f t="shared" si="16"/>
        <v>0</v>
      </c>
      <c r="N46" s="38">
        <f t="shared" si="17"/>
        <v>0</v>
      </c>
      <c r="O46" s="38">
        <f t="shared" si="18"/>
        <v>0</v>
      </c>
      <c r="P46" s="38">
        <f t="shared" si="19"/>
        <v>0</v>
      </c>
      <c r="Q46" s="38">
        <f t="shared" si="20"/>
        <v>0</v>
      </c>
    </row>
    <row r="47" spans="1:17" ht="25.5" x14ac:dyDescent="0.2">
      <c r="A47" s="105" t="s">
        <v>202</v>
      </c>
      <c r="B47" s="106"/>
      <c r="C47" s="217" t="s">
        <v>203</v>
      </c>
      <c r="D47" s="217"/>
      <c r="E47" s="106" t="s">
        <v>126</v>
      </c>
      <c r="F47" s="218">
        <v>37</v>
      </c>
      <c r="G47" s="37"/>
      <c r="H47" s="37"/>
      <c r="I47" s="38">
        <f t="shared" si="14"/>
        <v>0</v>
      </c>
      <c r="J47" s="37"/>
      <c r="K47" s="37"/>
      <c r="L47" s="38">
        <f t="shared" si="15"/>
        <v>0</v>
      </c>
      <c r="M47" s="38">
        <f t="shared" si="16"/>
        <v>0</v>
      </c>
      <c r="N47" s="38">
        <f t="shared" si="17"/>
        <v>0</v>
      </c>
      <c r="O47" s="38">
        <f t="shared" si="18"/>
        <v>0</v>
      </c>
      <c r="P47" s="38">
        <f t="shared" si="19"/>
        <v>0</v>
      </c>
      <c r="Q47" s="38">
        <f t="shared" si="20"/>
        <v>0</v>
      </c>
    </row>
    <row r="48" spans="1:17" x14ac:dyDescent="0.2">
      <c r="A48" s="105" t="s">
        <v>204</v>
      </c>
      <c r="B48" s="106"/>
      <c r="C48" s="217" t="s">
        <v>205</v>
      </c>
      <c r="D48" s="217"/>
      <c r="E48" s="106" t="s">
        <v>126</v>
      </c>
      <c r="F48" s="218">
        <v>41</v>
      </c>
      <c r="G48" s="37"/>
      <c r="H48" s="37"/>
      <c r="I48" s="38">
        <f t="shared" si="14"/>
        <v>0</v>
      </c>
      <c r="J48" s="37"/>
      <c r="K48" s="37"/>
      <c r="L48" s="38">
        <f t="shared" si="15"/>
        <v>0</v>
      </c>
      <c r="M48" s="38">
        <f t="shared" si="16"/>
        <v>0</v>
      </c>
      <c r="N48" s="38">
        <f t="shared" si="17"/>
        <v>0</v>
      </c>
      <c r="O48" s="38">
        <f t="shared" si="18"/>
        <v>0</v>
      </c>
      <c r="P48" s="38">
        <f t="shared" si="19"/>
        <v>0</v>
      </c>
      <c r="Q48" s="38">
        <f t="shared" si="20"/>
        <v>0</v>
      </c>
    </row>
    <row r="49" spans="1:17" ht="25.5" x14ac:dyDescent="0.2">
      <c r="A49" s="105" t="s">
        <v>206</v>
      </c>
      <c r="B49" s="106"/>
      <c r="C49" s="217" t="s">
        <v>207</v>
      </c>
      <c r="D49" s="217"/>
      <c r="E49" s="106" t="s">
        <v>126</v>
      </c>
      <c r="F49" s="218">
        <v>37</v>
      </c>
      <c r="G49" s="37"/>
      <c r="H49" s="37"/>
      <c r="I49" s="38">
        <f t="shared" si="14"/>
        <v>0</v>
      </c>
      <c r="J49" s="37"/>
      <c r="K49" s="37"/>
      <c r="L49" s="38">
        <f t="shared" si="15"/>
        <v>0</v>
      </c>
      <c r="M49" s="38">
        <f t="shared" si="16"/>
        <v>0</v>
      </c>
      <c r="N49" s="38">
        <f t="shared" si="17"/>
        <v>0</v>
      </c>
      <c r="O49" s="38">
        <f t="shared" si="18"/>
        <v>0</v>
      </c>
      <c r="P49" s="38">
        <f t="shared" si="19"/>
        <v>0</v>
      </c>
      <c r="Q49" s="38">
        <f t="shared" si="20"/>
        <v>0</v>
      </c>
    </row>
    <row r="50" spans="1:17" ht="25.5" x14ac:dyDescent="0.2">
      <c r="A50" s="105" t="s">
        <v>208</v>
      </c>
      <c r="B50" s="106"/>
      <c r="C50" s="217" t="s">
        <v>209</v>
      </c>
      <c r="D50" s="217"/>
      <c r="E50" s="106" t="s">
        <v>126</v>
      </c>
      <c r="F50" s="218">
        <v>8</v>
      </c>
      <c r="G50" s="37"/>
      <c r="H50" s="37"/>
      <c r="I50" s="38">
        <f t="shared" si="14"/>
        <v>0</v>
      </c>
      <c r="J50" s="37"/>
      <c r="K50" s="37"/>
      <c r="L50" s="38">
        <f t="shared" si="15"/>
        <v>0</v>
      </c>
      <c r="M50" s="38">
        <f t="shared" si="16"/>
        <v>0</v>
      </c>
      <c r="N50" s="38">
        <f t="shared" si="17"/>
        <v>0</v>
      </c>
      <c r="O50" s="38">
        <f t="shared" si="18"/>
        <v>0</v>
      </c>
      <c r="P50" s="38">
        <f t="shared" si="19"/>
        <v>0</v>
      </c>
      <c r="Q50" s="38">
        <f t="shared" si="20"/>
        <v>0</v>
      </c>
    </row>
    <row r="51" spans="1:17" ht="25.5" x14ac:dyDescent="0.2">
      <c r="A51" s="105" t="s">
        <v>210</v>
      </c>
      <c r="B51" s="106"/>
      <c r="C51" s="217" t="s">
        <v>211</v>
      </c>
      <c r="D51" s="217"/>
      <c r="E51" s="106" t="s">
        <v>126</v>
      </c>
      <c r="F51" s="218">
        <v>41</v>
      </c>
      <c r="G51" s="37"/>
      <c r="H51" s="37"/>
      <c r="I51" s="38">
        <f t="shared" si="14"/>
        <v>0</v>
      </c>
      <c r="J51" s="37"/>
      <c r="K51" s="37"/>
      <c r="L51" s="38">
        <f t="shared" si="15"/>
        <v>0</v>
      </c>
      <c r="M51" s="38">
        <f t="shared" si="16"/>
        <v>0</v>
      </c>
      <c r="N51" s="38">
        <f t="shared" si="17"/>
        <v>0</v>
      </c>
      <c r="O51" s="38">
        <f t="shared" si="18"/>
        <v>0</v>
      </c>
      <c r="P51" s="38">
        <f t="shared" si="19"/>
        <v>0</v>
      </c>
      <c r="Q51" s="38">
        <f t="shared" si="20"/>
        <v>0</v>
      </c>
    </row>
    <row r="52" spans="1:17" x14ac:dyDescent="0.2">
      <c r="A52" s="105" t="s">
        <v>212</v>
      </c>
      <c r="B52" s="106"/>
      <c r="C52" s="217" t="s">
        <v>213</v>
      </c>
      <c r="D52" s="217"/>
      <c r="E52" s="106" t="s">
        <v>126</v>
      </c>
      <c r="F52" s="218">
        <v>83</v>
      </c>
      <c r="G52" s="37"/>
      <c r="H52" s="37"/>
      <c r="I52" s="38">
        <f t="shared" ref="I52:I65" si="21">ROUND(G52*H52,2)</f>
        <v>0</v>
      </c>
      <c r="J52" s="37"/>
      <c r="K52" s="37"/>
      <c r="L52" s="38">
        <f t="shared" ref="L52:L65" si="22">I52+J52+K52</f>
        <v>0</v>
      </c>
      <c r="M52" s="38">
        <f t="shared" ref="M52:M65" si="23">ROUND(F52*G52,2)</f>
        <v>0</v>
      </c>
      <c r="N52" s="38">
        <f t="shared" ref="N52:N65" si="24">ROUND(F52*I52,2)</f>
        <v>0</v>
      </c>
      <c r="O52" s="38">
        <f t="shared" ref="O52:O65" si="25">ROUND(F52*J52,2)</f>
        <v>0</v>
      </c>
      <c r="P52" s="38">
        <f t="shared" ref="P52:P65" si="26">ROUND(F52*K52,2)</f>
        <v>0</v>
      </c>
      <c r="Q52" s="38">
        <f t="shared" ref="Q52:Q65" si="27">N52+O52+P52</f>
        <v>0</v>
      </c>
    </row>
    <row r="53" spans="1:17" ht="25.5" x14ac:dyDescent="0.2">
      <c r="A53" s="105" t="s">
        <v>214</v>
      </c>
      <c r="B53" s="106"/>
      <c r="C53" s="217" t="s">
        <v>215</v>
      </c>
      <c r="D53" s="217"/>
      <c r="E53" s="106" t="s">
        <v>126</v>
      </c>
      <c r="F53" s="218">
        <v>4</v>
      </c>
      <c r="G53" s="37"/>
      <c r="H53" s="37"/>
      <c r="I53" s="38">
        <f t="shared" si="21"/>
        <v>0</v>
      </c>
      <c r="J53" s="37"/>
      <c r="K53" s="37"/>
      <c r="L53" s="38">
        <f t="shared" si="22"/>
        <v>0</v>
      </c>
      <c r="M53" s="38">
        <f t="shared" si="23"/>
        <v>0</v>
      </c>
      <c r="N53" s="38">
        <f t="shared" si="24"/>
        <v>0</v>
      </c>
      <c r="O53" s="38">
        <f t="shared" si="25"/>
        <v>0</v>
      </c>
      <c r="P53" s="38">
        <f t="shared" si="26"/>
        <v>0</v>
      </c>
      <c r="Q53" s="38">
        <f t="shared" si="27"/>
        <v>0</v>
      </c>
    </row>
    <row r="54" spans="1:17" x14ac:dyDescent="0.2">
      <c r="A54" s="105" t="s">
        <v>216</v>
      </c>
      <c r="B54" s="106"/>
      <c r="C54" s="217" t="s">
        <v>217</v>
      </c>
      <c r="D54" s="217"/>
      <c r="E54" s="106" t="s">
        <v>106</v>
      </c>
      <c r="F54" s="218">
        <v>887</v>
      </c>
      <c r="G54" s="37"/>
      <c r="H54" s="37"/>
      <c r="I54" s="38">
        <f t="shared" si="21"/>
        <v>0</v>
      </c>
      <c r="J54" s="37"/>
      <c r="K54" s="37"/>
      <c r="L54" s="38">
        <f t="shared" si="22"/>
        <v>0</v>
      </c>
      <c r="M54" s="38">
        <f t="shared" si="23"/>
        <v>0</v>
      </c>
      <c r="N54" s="38">
        <f t="shared" si="24"/>
        <v>0</v>
      </c>
      <c r="O54" s="38">
        <f t="shared" si="25"/>
        <v>0</v>
      </c>
      <c r="P54" s="38">
        <f t="shared" si="26"/>
        <v>0</v>
      </c>
      <c r="Q54" s="38">
        <f t="shared" si="27"/>
        <v>0</v>
      </c>
    </row>
    <row r="55" spans="1:17" ht="25.5" x14ac:dyDescent="0.2">
      <c r="A55" s="105" t="s">
        <v>218</v>
      </c>
      <c r="B55" s="106"/>
      <c r="C55" s="217" t="s">
        <v>219</v>
      </c>
      <c r="D55" s="217"/>
      <c r="E55" s="106" t="s">
        <v>126</v>
      </c>
      <c r="F55" s="218">
        <v>17.98</v>
      </c>
      <c r="G55" s="37"/>
      <c r="H55" s="37"/>
      <c r="I55" s="38">
        <f t="shared" si="21"/>
        <v>0</v>
      </c>
      <c r="J55" s="37"/>
      <c r="K55" s="37"/>
      <c r="L55" s="38">
        <f t="shared" si="22"/>
        <v>0</v>
      </c>
      <c r="M55" s="38">
        <f t="shared" si="23"/>
        <v>0</v>
      </c>
      <c r="N55" s="38">
        <f t="shared" si="24"/>
        <v>0</v>
      </c>
      <c r="O55" s="38">
        <f t="shared" si="25"/>
        <v>0</v>
      </c>
      <c r="P55" s="38">
        <f t="shared" si="26"/>
        <v>0</v>
      </c>
      <c r="Q55" s="38">
        <f t="shared" si="27"/>
        <v>0</v>
      </c>
    </row>
    <row r="56" spans="1:17" ht="25.5" x14ac:dyDescent="0.2">
      <c r="A56" s="105" t="s">
        <v>220</v>
      </c>
      <c r="B56" s="106"/>
      <c r="C56" s="217" t="s">
        <v>221</v>
      </c>
      <c r="D56" s="217"/>
      <c r="E56" s="106" t="s">
        <v>126</v>
      </c>
      <c r="F56" s="218">
        <v>134</v>
      </c>
      <c r="G56" s="37"/>
      <c r="H56" s="37"/>
      <c r="I56" s="38">
        <f t="shared" si="21"/>
        <v>0</v>
      </c>
      <c r="J56" s="37"/>
      <c r="K56" s="37"/>
      <c r="L56" s="38">
        <f t="shared" si="22"/>
        <v>0</v>
      </c>
      <c r="M56" s="38">
        <f t="shared" si="23"/>
        <v>0</v>
      </c>
      <c r="N56" s="38">
        <f t="shared" si="24"/>
        <v>0</v>
      </c>
      <c r="O56" s="38">
        <f t="shared" si="25"/>
        <v>0</v>
      </c>
      <c r="P56" s="38">
        <f t="shared" si="26"/>
        <v>0</v>
      </c>
      <c r="Q56" s="38">
        <f t="shared" si="27"/>
        <v>0</v>
      </c>
    </row>
    <row r="57" spans="1:17" ht="25.5" x14ac:dyDescent="0.2">
      <c r="A57" s="105" t="s">
        <v>222</v>
      </c>
      <c r="B57" s="106"/>
      <c r="C57" s="217" t="s">
        <v>223</v>
      </c>
      <c r="D57" s="217"/>
      <c r="E57" s="106" t="s">
        <v>126</v>
      </c>
      <c r="F57" s="218">
        <v>42</v>
      </c>
      <c r="G57" s="37"/>
      <c r="H57" s="37"/>
      <c r="I57" s="38">
        <f t="shared" si="21"/>
        <v>0</v>
      </c>
      <c r="J57" s="37"/>
      <c r="K57" s="37"/>
      <c r="L57" s="38">
        <f t="shared" si="22"/>
        <v>0</v>
      </c>
      <c r="M57" s="38">
        <f t="shared" si="23"/>
        <v>0</v>
      </c>
      <c r="N57" s="38">
        <f t="shared" si="24"/>
        <v>0</v>
      </c>
      <c r="O57" s="38">
        <f t="shared" si="25"/>
        <v>0</v>
      </c>
      <c r="P57" s="38">
        <f t="shared" si="26"/>
        <v>0</v>
      </c>
      <c r="Q57" s="38">
        <f t="shared" si="27"/>
        <v>0</v>
      </c>
    </row>
    <row r="58" spans="1:17" x14ac:dyDescent="0.2">
      <c r="A58" s="105" t="s">
        <v>224</v>
      </c>
      <c r="B58" s="106"/>
      <c r="C58" s="217" t="s">
        <v>225</v>
      </c>
      <c r="D58" s="217"/>
      <c r="E58" s="106" t="s">
        <v>126</v>
      </c>
      <c r="F58" s="218">
        <v>8</v>
      </c>
      <c r="G58" s="37"/>
      <c r="H58" s="37"/>
      <c r="I58" s="38">
        <f t="shared" si="21"/>
        <v>0</v>
      </c>
      <c r="J58" s="37"/>
      <c r="K58" s="37"/>
      <c r="L58" s="38">
        <f t="shared" si="22"/>
        <v>0</v>
      </c>
      <c r="M58" s="38">
        <f t="shared" si="23"/>
        <v>0</v>
      </c>
      <c r="N58" s="38">
        <f t="shared" si="24"/>
        <v>0</v>
      </c>
      <c r="O58" s="38">
        <f t="shared" si="25"/>
        <v>0</v>
      </c>
      <c r="P58" s="38">
        <f t="shared" si="26"/>
        <v>0</v>
      </c>
      <c r="Q58" s="38">
        <f t="shared" si="27"/>
        <v>0</v>
      </c>
    </row>
    <row r="59" spans="1:17" x14ac:dyDescent="0.2">
      <c r="A59" s="105" t="s">
        <v>226</v>
      </c>
      <c r="B59" s="106"/>
      <c r="C59" s="217" t="s">
        <v>227</v>
      </c>
      <c r="D59" s="217"/>
      <c r="E59" s="106" t="s">
        <v>126</v>
      </c>
      <c r="F59" s="218">
        <v>6</v>
      </c>
      <c r="G59" s="37"/>
      <c r="H59" s="37"/>
      <c r="I59" s="38">
        <f t="shared" si="21"/>
        <v>0</v>
      </c>
      <c r="J59" s="37"/>
      <c r="K59" s="37"/>
      <c r="L59" s="38">
        <f t="shared" si="22"/>
        <v>0</v>
      </c>
      <c r="M59" s="38">
        <f t="shared" si="23"/>
        <v>0</v>
      </c>
      <c r="N59" s="38">
        <f t="shared" si="24"/>
        <v>0</v>
      </c>
      <c r="O59" s="38">
        <f t="shared" si="25"/>
        <v>0</v>
      </c>
      <c r="P59" s="38">
        <f t="shared" si="26"/>
        <v>0</v>
      </c>
      <c r="Q59" s="38">
        <f t="shared" si="27"/>
        <v>0</v>
      </c>
    </row>
    <row r="60" spans="1:17" ht="25.5" x14ac:dyDescent="0.2">
      <c r="A60" s="105" t="s">
        <v>228</v>
      </c>
      <c r="B60" s="106"/>
      <c r="C60" s="217" t="s">
        <v>229</v>
      </c>
      <c r="D60" s="217"/>
      <c r="E60" s="106" t="s">
        <v>70</v>
      </c>
      <c r="F60" s="218">
        <v>24</v>
      </c>
      <c r="G60" s="37"/>
      <c r="H60" s="37"/>
      <c r="I60" s="38">
        <f t="shared" si="21"/>
        <v>0</v>
      </c>
      <c r="J60" s="37"/>
      <c r="K60" s="37"/>
      <c r="L60" s="38">
        <f t="shared" si="22"/>
        <v>0</v>
      </c>
      <c r="M60" s="38">
        <f t="shared" si="23"/>
        <v>0</v>
      </c>
      <c r="N60" s="38">
        <f t="shared" si="24"/>
        <v>0</v>
      </c>
      <c r="O60" s="38">
        <f t="shared" si="25"/>
        <v>0</v>
      </c>
      <c r="P60" s="38">
        <f t="shared" si="26"/>
        <v>0</v>
      </c>
      <c r="Q60" s="38">
        <f t="shared" si="27"/>
        <v>0</v>
      </c>
    </row>
    <row r="61" spans="1:17" x14ac:dyDescent="0.2">
      <c r="A61" s="105" t="s">
        <v>230</v>
      </c>
      <c r="B61" s="106"/>
      <c r="C61" s="217" t="s">
        <v>231</v>
      </c>
      <c r="D61" s="217"/>
      <c r="E61" s="106" t="s">
        <v>126</v>
      </c>
      <c r="F61" s="218">
        <v>45</v>
      </c>
      <c r="G61" s="37"/>
      <c r="H61" s="37"/>
      <c r="I61" s="38">
        <f t="shared" si="21"/>
        <v>0</v>
      </c>
      <c r="J61" s="37"/>
      <c r="K61" s="37"/>
      <c r="L61" s="38">
        <f t="shared" si="22"/>
        <v>0</v>
      </c>
      <c r="M61" s="38">
        <f t="shared" si="23"/>
        <v>0</v>
      </c>
      <c r="N61" s="38">
        <f t="shared" si="24"/>
        <v>0</v>
      </c>
      <c r="O61" s="38">
        <f t="shared" si="25"/>
        <v>0</v>
      </c>
      <c r="P61" s="38">
        <f t="shared" si="26"/>
        <v>0</v>
      </c>
      <c r="Q61" s="38">
        <f t="shared" si="27"/>
        <v>0</v>
      </c>
    </row>
    <row r="62" spans="1:17" x14ac:dyDescent="0.2">
      <c r="A62" s="105" t="s">
        <v>232</v>
      </c>
      <c r="B62" s="106"/>
      <c r="C62" s="217" t="s">
        <v>233</v>
      </c>
      <c r="D62" s="217"/>
      <c r="E62" s="106" t="s">
        <v>126</v>
      </c>
      <c r="F62" s="218">
        <v>45</v>
      </c>
      <c r="G62" s="37"/>
      <c r="H62" s="37"/>
      <c r="I62" s="38">
        <f t="shared" si="21"/>
        <v>0</v>
      </c>
      <c r="J62" s="37"/>
      <c r="K62" s="37"/>
      <c r="L62" s="38">
        <f t="shared" si="22"/>
        <v>0</v>
      </c>
      <c r="M62" s="38">
        <f t="shared" si="23"/>
        <v>0</v>
      </c>
      <c r="N62" s="38">
        <f t="shared" si="24"/>
        <v>0</v>
      </c>
      <c r="O62" s="38">
        <f t="shared" si="25"/>
        <v>0</v>
      </c>
      <c r="P62" s="38">
        <f t="shared" si="26"/>
        <v>0</v>
      </c>
      <c r="Q62" s="38">
        <f t="shared" si="27"/>
        <v>0</v>
      </c>
    </row>
    <row r="63" spans="1:17" x14ac:dyDescent="0.2">
      <c r="A63" s="105" t="s">
        <v>234</v>
      </c>
      <c r="B63" s="106"/>
      <c r="C63" s="217" t="s">
        <v>235</v>
      </c>
      <c r="D63" s="217"/>
      <c r="E63" s="106" t="s">
        <v>126</v>
      </c>
      <c r="F63" s="218">
        <v>252</v>
      </c>
      <c r="G63" s="37"/>
      <c r="H63" s="37"/>
      <c r="I63" s="38">
        <f t="shared" si="21"/>
        <v>0</v>
      </c>
      <c r="J63" s="37"/>
      <c r="K63" s="37"/>
      <c r="L63" s="38">
        <f t="shared" si="22"/>
        <v>0</v>
      </c>
      <c r="M63" s="38">
        <f t="shared" si="23"/>
        <v>0</v>
      </c>
      <c r="N63" s="38">
        <f t="shared" si="24"/>
        <v>0</v>
      </c>
      <c r="O63" s="38">
        <f t="shared" si="25"/>
        <v>0</v>
      </c>
      <c r="P63" s="38">
        <f t="shared" si="26"/>
        <v>0</v>
      </c>
      <c r="Q63" s="38">
        <f t="shared" si="27"/>
        <v>0</v>
      </c>
    </row>
    <row r="64" spans="1:17" x14ac:dyDescent="0.2">
      <c r="A64" s="105" t="s">
        <v>236</v>
      </c>
      <c r="B64" s="106"/>
      <c r="C64" s="217" t="s">
        <v>237</v>
      </c>
      <c r="D64" s="217"/>
      <c r="E64" s="106" t="s">
        <v>126</v>
      </c>
      <c r="F64" s="218">
        <v>88</v>
      </c>
      <c r="G64" s="37"/>
      <c r="H64" s="37"/>
      <c r="I64" s="38">
        <f t="shared" si="21"/>
        <v>0</v>
      </c>
      <c r="J64" s="37"/>
      <c r="K64" s="37"/>
      <c r="L64" s="38">
        <f t="shared" si="22"/>
        <v>0</v>
      </c>
      <c r="M64" s="38">
        <f t="shared" si="23"/>
        <v>0</v>
      </c>
      <c r="N64" s="38">
        <f t="shared" si="24"/>
        <v>0</v>
      </c>
      <c r="O64" s="38">
        <f t="shared" si="25"/>
        <v>0</v>
      </c>
      <c r="P64" s="38">
        <f t="shared" si="26"/>
        <v>0</v>
      </c>
      <c r="Q64" s="38">
        <f t="shared" si="27"/>
        <v>0</v>
      </c>
    </row>
    <row r="65" spans="1:237" x14ac:dyDescent="0.2">
      <c r="A65" s="105" t="s">
        <v>238</v>
      </c>
      <c r="B65" s="106"/>
      <c r="C65" s="217" t="s">
        <v>239</v>
      </c>
      <c r="D65" s="217"/>
      <c r="E65" s="106" t="s">
        <v>126</v>
      </c>
      <c r="F65" s="218">
        <v>176</v>
      </c>
      <c r="G65" s="37"/>
      <c r="H65" s="37"/>
      <c r="I65" s="38">
        <f t="shared" si="21"/>
        <v>0</v>
      </c>
      <c r="J65" s="37"/>
      <c r="K65" s="37"/>
      <c r="L65" s="38">
        <f t="shared" si="22"/>
        <v>0</v>
      </c>
      <c r="M65" s="38">
        <f t="shared" si="23"/>
        <v>0</v>
      </c>
      <c r="N65" s="38">
        <f t="shared" si="24"/>
        <v>0</v>
      </c>
      <c r="O65" s="38">
        <f t="shared" si="25"/>
        <v>0</v>
      </c>
      <c r="P65" s="38">
        <f t="shared" si="26"/>
        <v>0</v>
      </c>
      <c r="Q65" s="38">
        <f t="shared" si="27"/>
        <v>0</v>
      </c>
    </row>
    <row r="66" spans="1:237" ht="25.5" x14ac:dyDescent="0.2">
      <c r="A66" s="201" t="s">
        <v>51</v>
      </c>
      <c r="B66" s="202"/>
      <c r="C66" s="223" t="s">
        <v>128</v>
      </c>
      <c r="D66" s="220" t="s">
        <v>145</v>
      </c>
      <c r="E66" s="202"/>
      <c r="F66" s="221"/>
      <c r="G66" s="203"/>
      <c r="H66" s="203"/>
      <c r="I66" s="203"/>
      <c r="J66" s="203"/>
      <c r="K66" s="203"/>
      <c r="L66" s="203"/>
      <c r="M66" s="203"/>
      <c r="N66" s="203"/>
      <c r="O66" s="203"/>
      <c r="P66" s="203"/>
      <c r="Q66" s="203"/>
    </row>
    <row r="67" spans="1:237" x14ac:dyDescent="0.2">
      <c r="A67" s="105" t="s">
        <v>240</v>
      </c>
      <c r="B67" s="106"/>
      <c r="C67" s="111" t="s">
        <v>241</v>
      </c>
      <c r="D67" s="111"/>
      <c r="E67" s="106" t="s">
        <v>126</v>
      </c>
      <c r="F67" s="218">
        <v>36</v>
      </c>
      <c r="G67" s="37"/>
      <c r="H67" s="37"/>
      <c r="I67" s="38">
        <f>ROUND(G67*H67,2)</f>
        <v>0</v>
      </c>
      <c r="J67" s="37"/>
      <c r="K67" s="37"/>
      <c r="L67" s="38">
        <f>I67+J67+K67</f>
        <v>0</v>
      </c>
      <c r="M67" s="38">
        <f>ROUND(F67*G67,2)</f>
        <v>0</v>
      </c>
      <c r="N67" s="38">
        <f>ROUND(F67*I67,2)</f>
        <v>0</v>
      </c>
      <c r="O67" s="38">
        <f>ROUND(F67*J67,2)</f>
        <v>0</v>
      </c>
      <c r="P67" s="38">
        <f>ROUND(F67*K67,2)</f>
        <v>0</v>
      </c>
      <c r="Q67" s="38">
        <f>N67+O67+P67</f>
        <v>0</v>
      </c>
    </row>
    <row r="68" spans="1:237" x14ac:dyDescent="0.2">
      <c r="A68" s="105" t="s">
        <v>242</v>
      </c>
      <c r="B68" s="106"/>
      <c r="C68" s="217" t="s">
        <v>243</v>
      </c>
      <c r="D68" s="217"/>
      <c r="E68" s="106" t="s">
        <v>126</v>
      </c>
      <c r="F68" s="218">
        <v>9</v>
      </c>
      <c r="G68" s="37"/>
      <c r="H68" s="37"/>
      <c r="I68" s="38">
        <f t="shared" si="0"/>
        <v>0</v>
      </c>
      <c r="J68" s="37"/>
      <c r="K68" s="37"/>
      <c r="L68" s="38">
        <f t="shared" si="1"/>
        <v>0</v>
      </c>
      <c r="M68" s="38">
        <f t="shared" si="2"/>
        <v>0</v>
      </c>
      <c r="N68" s="38">
        <f t="shared" si="3"/>
        <v>0</v>
      </c>
      <c r="O68" s="38">
        <f t="shared" si="4"/>
        <v>0</v>
      </c>
      <c r="P68" s="38">
        <f t="shared" si="5"/>
        <v>0</v>
      </c>
      <c r="Q68" s="38">
        <f t="shared" si="6"/>
        <v>0</v>
      </c>
    </row>
    <row r="69" spans="1:237" x14ac:dyDescent="0.2">
      <c r="A69" s="105" t="s">
        <v>244</v>
      </c>
      <c r="B69" s="106"/>
      <c r="C69" s="111" t="s">
        <v>245</v>
      </c>
      <c r="D69" s="111"/>
      <c r="E69" s="106" t="s">
        <v>126</v>
      </c>
      <c r="F69" s="218">
        <v>31</v>
      </c>
      <c r="G69" s="37"/>
      <c r="H69" s="37"/>
      <c r="I69" s="38">
        <f t="shared" si="0"/>
        <v>0</v>
      </c>
      <c r="J69" s="37"/>
      <c r="K69" s="37"/>
      <c r="L69" s="38">
        <f t="shared" si="1"/>
        <v>0</v>
      </c>
      <c r="M69" s="38">
        <f t="shared" si="2"/>
        <v>0</v>
      </c>
      <c r="N69" s="38">
        <f t="shared" si="3"/>
        <v>0</v>
      </c>
      <c r="O69" s="38">
        <f t="shared" si="4"/>
        <v>0</v>
      </c>
      <c r="P69" s="38">
        <f t="shared" si="5"/>
        <v>0</v>
      </c>
      <c r="Q69" s="38">
        <f t="shared" si="6"/>
        <v>0</v>
      </c>
    </row>
    <row r="70" spans="1:237" x14ac:dyDescent="0.2">
      <c r="A70" s="105" t="s">
        <v>246</v>
      </c>
      <c r="B70" s="106"/>
      <c r="C70" s="111" t="s">
        <v>247</v>
      </c>
      <c r="D70" s="111"/>
      <c r="E70" s="106" t="s">
        <v>126</v>
      </c>
      <c r="F70" s="218">
        <v>5</v>
      </c>
      <c r="G70" s="37"/>
      <c r="H70" s="37"/>
      <c r="I70" s="38">
        <f t="shared" si="0"/>
        <v>0</v>
      </c>
      <c r="J70" s="37"/>
      <c r="K70" s="37"/>
      <c r="L70" s="38">
        <f t="shared" si="1"/>
        <v>0</v>
      </c>
      <c r="M70" s="38">
        <f t="shared" si="2"/>
        <v>0</v>
      </c>
      <c r="N70" s="38">
        <f t="shared" si="3"/>
        <v>0</v>
      </c>
      <c r="O70" s="38">
        <f t="shared" si="4"/>
        <v>0</v>
      </c>
      <c r="P70" s="38">
        <f t="shared" si="5"/>
        <v>0</v>
      </c>
      <c r="Q70" s="38">
        <f t="shared" si="6"/>
        <v>0</v>
      </c>
    </row>
    <row r="71" spans="1:237" ht="13.5" thickBot="1" x14ac:dyDescent="0.25">
      <c r="A71" s="108" t="s">
        <v>248</v>
      </c>
      <c r="B71" s="109"/>
      <c r="C71" s="112" t="s">
        <v>249</v>
      </c>
      <c r="D71" s="112"/>
      <c r="E71" s="109" t="s">
        <v>250</v>
      </c>
      <c r="F71" s="219">
        <v>0.81</v>
      </c>
      <c r="G71" s="77"/>
      <c r="H71" s="77"/>
      <c r="I71" s="78">
        <f t="shared" si="0"/>
        <v>0</v>
      </c>
      <c r="J71" s="77"/>
      <c r="K71" s="77"/>
      <c r="L71" s="78">
        <f t="shared" si="1"/>
        <v>0</v>
      </c>
      <c r="M71" s="78">
        <f t="shared" si="2"/>
        <v>0</v>
      </c>
      <c r="N71" s="78">
        <f t="shared" si="3"/>
        <v>0</v>
      </c>
      <c r="O71" s="78">
        <f t="shared" si="4"/>
        <v>0</v>
      </c>
      <c r="P71" s="78">
        <f t="shared" si="5"/>
        <v>0</v>
      </c>
      <c r="Q71" s="78">
        <f t="shared" si="6"/>
        <v>0</v>
      </c>
    </row>
    <row r="72" spans="1:237" x14ac:dyDescent="0.2">
      <c r="A72" s="324" t="s">
        <v>13</v>
      </c>
      <c r="B72" s="325"/>
      <c r="C72" s="325"/>
      <c r="D72" s="325"/>
      <c r="E72" s="325"/>
      <c r="F72" s="325"/>
      <c r="G72" s="325"/>
      <c r="H72" s="325"/>
      <c r="I72" s="325"/>
      <c r="J72" s="325"/>
      <c r="K72" s="325"/>
      <c r="L72" s="325"/>
      <c r="M72" s="39">
        <f>SUM(M17:M71)</f>
        <v>0</v>
      </c>
      <c r="N72" s="39">
        <f>SUM(N17:N71)</f>
        <v>0</v>
      </c>
      <c r="O72" s="39">
        <f>SUM(O17:O71)</f>
        <v>0</v>
      </c>
      <c r="P72" s="39">
        <f>SUM(P17:P71)</f>
        <v>0</v>
      </c>
      <c r="Q72" s="39">
        <f>SUM(Q17:Q71)</f>
        <v>0</v>
      </c>
      <c r="R72" s="16"/>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row>
    <row r="73" spans="1:237" ht="26.25" customHeight="1" thickBot="1" x14ac:dyDescent="0.25">
      <c r="A73" s="332" t="s">
        <v>37</v>
      </c>
      <c r="B73" s="333"/>
      <c r="C73" s="333"/>
      <c r="D73" s="333"/>
      <c r="E73" s="333"/>
      <c r="F73" s="333"/>
      <c r="G73" s="333"/>
      <c r="H73" s="333"/>
      <c r="I73" s="333"/>
      <c r="J73" s="333"/>
      <c r="K73" s="334"/>
      <c r="L73" s="40"/>
      <c r="M73" s="41"/>
      <c r="N73" s="41"/>
      <c r="O73" s="41">
        <f>ROUND(O72*L73,2)</f>
        <v>0</v>
      </c>
      <c r="P73" s="41"/>
      <c r="Q73" s="41">
        <f>O73</f>
        <v>0</v>
      </c>
      <c r="R73" s="42"/>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c r="HE73" s="43"/>
      <c r="HF73" s="43"/>
      <c r="HG73" s="43"/>
      <c r="HH73" s="43"/>
      <c r="HI73" s="43"/>
      <c r="HJ73" s="43"/>
      <c r="HK73" s="43"/>
      <c r="HL73" s="43"/>
      <c r="HM73" s="43"/>
      <c r="HN73" s="43"/>
      <c r="HO73" s="43"/>
      <c r="HP73" s="43"/>
      <c r="HQ73" s="43"/>
      <c r="HR73" s="43"/>
      <c r="HS73" s="43"/>
      <c r="HT73" s="43"/>
      <c r="HU73" s="43"/>
      <c r="HV73" s="43"/>
      <c r="HW73" s="43"/>
      <c r="HX73" s="43"/>
      <c r="HY73" s="43"/>
      <c r="HZ73" s="43"/>
      <c r="IA73" s="43"/>
      <c r="IB73" s="43"/>
      <c r="IC73" s="43"/>
    </row>
    <row r="74" spans="1:237" ht="16.5" thickBot="1" x14ac:dyDescent="0.25">
      <c r="A74" s="326" t="s">
        <v>35</v>
      </c>
      <c r="B74" s="327"/>
      <c r="C74" s="327"/>
      <c r="D74" s="327"/>
      <c r="E74" s="327"/>
      <c r="F74" s="327"/>
      <c r="G74" s="327"/>
      <c r="H74" s="327"/>
      <c r="I74" s="327"/>
      <c r="J74" s="327"/>
      <c r="K74" s="327"/>
      <c r="L74" s="327"/>
      <c r="M74" s="115">
        <f>M72</f>
        <v>0</v>
      </c>
      <c r="N74" s="115">
        <f>N72</f>
        <v>0</v>
      </c>
      <c r="O74" s="115">
        <f>O72+O73</f>
        <v>0</v>
      </c>
      <c r="P74" s="115">
        <f>P72</f>
        <v>0</v>
      </c>
      <c r="Q74" s="116">
        <f>Q72+Q73</f>
        <v>0</v>
      </c>
      <c r="R74" s="16"/>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row>
    <row r="75" spans="1:237" ht="15" customHeight="1" x14ac:dyDescent="0.2">
      <c r="A75" s="113"/>
      <c r="B75" s="113"/>
      <c r="C75" s="113"/>
      <c r="D75" s="113"/>
      <c r="E75" s="113"/>
      <c r="F75" s="113"/>
      <c r="G75" s="113"/>
      <c r="H75" s="113"/>
      <c r="I75" s="113"/>
      <c r="J75" s="113"/>
      <c r="K75" s="113"/>
      <c r="L75" s="113"/>
      <c r="M75" s="114"/>
      <c r="N75" s="114"/>
      <c r="O75" s="114"/>
      <c r="P75" s="114"/>
      <c r="Q75" s="114"/>
      <c r="R75" s="16"/>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row>
    <row r="76" spans="1:237" ht="12.75" customHeight="1" x14ac:dyDescent="0.2">
      <c r="A76" s="113"/>
      <c r="B76" s="113"/>
      <c r="C76" s="113"/>
      <c r="D76" s="113"/>
      <c r="E76" s="113"/>
      <c r="F76" s="113"/>
      <c r="G76" s="113"/>
      <c r="H76" s="113"/>
      <c r="I76" s="113"/>
      <c r="J76" s="113"/>
      <c r="K76" s="113"/>
      <c r="L76" s="113"/>
      <c r="M76" s="113"/>
      <c r="N76" s="113"/>
      <c r="O76" s="113"/>
      <c r="P76" s="113"/>
      <c r="Q76" s="114"/>
      <c r="R76" s="16"/>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row>
    <row r="77" spans="1:237" x14ac:dyDescent="0.2">
      <c r="A77" s="117" t="s">
        <v>36</v>
      </c>
      <c r="B77" s="113"/>
      <c r="C77" s="113"/>
      <c r="D77" s="113"/>
      <c r="E77" s="113"/>
      <c r="F77" s="113"/>
      <c r="G77" s="113"/>
      <c r="H77" s="113"/>
      <c r="I77" s="113"/>
      <c r="J77" s="113"/>
      <c r="K77" s="113"/>
      <c r="L77" s="113"/>
      <c r="M77" s="114"/>
      <c r="N77" s="114"/>
      <c r="O77" s="114"/>
      <c r="P77" s="114"/>
      <c r="Q77" s="114"/>
      <c r="R77" s="16"/>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row>
    <row r="78" spans="1:237" x14ac:dyDescent="0.2">
      <c r="A78" s="44"/>
      <c r="B78" s="44"/>
      <c r="C78" s="45"/>
      <c r="D78" s="45"/>
      <c r="E78" s="46"/>
      <c r="F78" s="47"/>
      <c r="G78" s="48"/>
      <c r="H78" s="48"/>
      <c r="I78" s="48"/>
      <c r="J78" s="48"/>
      <c r="K78" s="48"/>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c r="GG78" s="44"/>
      <c r="GH78" s="44"/>
      <c r="GI78" s="44"/>
      <c r="GJ78" s="44"/>
      <c r="GK78" s="44"/>
      <c r="GL78" s="44"/>
      <c r="GM78" s="44"/>
      <c r="GN78" s="44"/>
      <c r="GO78" s="44"/>
      <c r="GP78" s="44"/>
      <c r="GQ78" s="44"/>
      <c r="GR78" s="44"/>
      <c r="GS78" s="44"/>
      <c r="GT78" s="44"/>
      <c r="GU78" s="44"/>
      <c r="GV78" s="44"/>
      <c r="GW78" s="44"/>
      <c r="GX78" s="44"/>
      <c r="GY78" s="44"/>
      <c r="GZ78" s="44"/>
      <c r="HA78" s="44"/>
      <c r="HB78" s="44"/>
      <c r="HC78" s="44"/>
      <c r="HD78" s="44"/>
      <c r="HE78" s="44"/>
      <c r="HF78" s="44"/>
      <c r="HG78" s="44"/>
      <c r="HH78" s="44"/>
      <c r="HI78" s="44"/>
      <c r="HJ78" s="44"/>
      <c r="HK78" s="44"/>
      <c r="HL78" s="44"/>
      <c r="HM78" s="44"/>
      <c r="HN78" s="44"/>
      <c r="HO78" s="44"/>
      <c r="HP78" s="44"/>
      <c r="HQ78" s="44"/>
      <c r="HR78" s="44"/>
      <c r="HS78" s="44"/>
      <c r="HT78" s="44"/>
      <c r="HU78" s="44"/>
      <c r="HV78" s="44"/>
      <c r="HW78" s="44"/>
      <c r="HX78" s="44"/>
      <c r="HY78" s="44"/>
      <c r="HZ78" s="44"/>
      <c r="IA78" s="44"/>
      <c r="IB78" s="44"/>
      <c r="IC78" s="44"/>
    </row>
    <row r="79" spans="1:237" x14ac:dyDescent="0.2">
      <c r="A79" s="44"/>
      <c r="B79" s="44"/>
      <c r="C79" s="8"/>
      <c r="D79" s="49" t="s">
        <v>8</v>
      </c>
      <c r="E79" s="328">
        <f>Būv.KOPTĀME_!B30</f>
        <v>0</v>
      </c>
      <c r="F79" s="329"/>
      <c r="G79" s="329"/>
      <c r="H79" s="329"/>
      <c r="I79" s="329"/>
      <c r="J79" s="329"/>
      <c r="K79" s="329"/>
      <c r="L79" s="329"/>
      <c r="M79" s="329"/>
      <c r="N79" s="329"/>
      <c r="O79" s="329"/>
      <c r="P79" s="329"/>
      <c r="Q79" s="329"/>
      <c r="R79" s="48"/>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c r="GG79" s="44"/>
      <c r="GH79" s="44"/>
      <c r="GI79" s="44"/>
      <c r="GJ79" s="44"/>
      <c r="GK79" s="44"/>
      <c r="GL79" s="44"/>
      <c r="GM79" s="44"/>
      <c r="GN79" s="44"/>
      <c r="GO79" s="44"/>
      <c r="GP79" s="44"/>
      <c r="GQ79" s="44"/>
      <c r="GR79" s="44"/>
      <c r="GS79" s="44"/>
      <c r="GT79" s="44"/>
      <c r="GU79" s="44"/>
      <c r="GV79" s="44"/>
      <c r="GW79" s="44"/>
      <c r="GX79" s="44"/>
      <c r="GY79" s="44"/>
      <c r="GZ79" s="44"/>
      <c r="HA79" s="44"/>
      <c r="HB79" s="44"/>
      <c r="HC79" s="44"/>
      <c r="HD79" s="44"/>
      <c r="HE79" s="44"/>
      <c r="HF79" s="44"/>
      <c r="HG79" s="44"/>
      <c r="HH79" s="44"/>
      <c r="HI79" s="44"/>
      <c r="HJ79" s="44"/>
      <c r="HK79" s="44"/>
      <c r="HL79" s="44"/>
      <c r="HM79" s="44"/>
      <c r="HN79" s="44"/>
      <c r="HO79" s="44"/>
      <c r="HP79" s="44"/>
      <c r="HQ79" s="44"/>
      <c r="HR79" s="44"/>
      <c r="HS79" s="44"/>
      <c r="HT79" s="44"/>
      <c r="HU79" s="44"/>
      <c r="HV79" s="44"/>
      <c r="HW79" s="44"/>
      <c r="HX79" s="44"/>
      <c r="HY79" s="44"/>
      <c r="HZ79" s="44"/>
      <c r="IA79" s="44"/>
      <c r="IB79" s="44"/>
      <c r="IC79" s="44"/>
    </row>
    <row r="80" spans="1:237" x14ac:dyDescent="0.2">
      <c r="A80" s="50"/>
      <c r="B80" s="50"/>
      <c r="C80" s="8"/>
      <c r="D80" s="8"/>
      <c r="E80" s="321" t="s">
        <v>9</v>
      </c>
      <c r="F80" s="321"/>
      <c r="G80" s="321"/>
      <c r="H80" s="321"/>
      <c r="I80" s="321"/>
      <c r="J80" s="321"/>
      <c r="K80" s="321"/>
      <c r="L80" s="321"/>
      <c r="M80" s="321"/>
      <c r="N80" s="321"/>
      <c r="O80" s="321"/>
      <c r="P80" s="321"/>
      <c r="Q80" s="321"/>
      <c r="R80" s="16"/>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row>
    <row r="81" spans="1:237" x14ac:dyDescent="0.2">
      <c r="A81" s="51"/>
      <c r="B81" s="51"/>
      <c r="C81" s="8"/>
      <c r="D81" s="52" t="s">
        <v>14</v>
      </c>
      <c r="E81" s="330">
        <f>Kopsav.1!C44</f>
        <v>0</v>
      </c>
      <c r="F81" s="331"/>
      <c r="G81" s="331"/>
      <c r="H81" s="331"/>
      <c r="I81" s="331"/>
      <c r="J81" s="331"/>
      <c r="K81" s="331"/>
      <c r="L81" s="331"/>
      <c r="M81" s="331"/>
      <c r="N81" s="331"/>
      <c r="O81" s="331"/>
      <c r="P81" s="331"/>
      <c r="Q81" s="331"/>
      <c r="R81" s="16"/>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row>
    <row r="82" spans="1:237" x14ac:dyDescent="0.2">
      <c r="A82" s="51"/>
      <c r="B82" s="51"/>
      <c r="C82" s="53"/>
      <c r="D82" s="53"/>
      <c r="E82" s="321" t="s">
        <v>9</v>
      </c>
      <c r="F82" s="321"/>
      <c r="G82" s="321"/>
      <c r="H82" s="321"/>
      <c r="I82" s="321"/>
      <c r="J82" s="321"/>
      <c r="K82" s="321"/>
      <c r="L82" s="321"/>
      <c r="M82" s="321"/>
      <c r="N82" s="321"/>
      <c r="O82" s="321"/>
      <c r="P82" s="321"/>
      <c r="Q82" s="321"/>
      <c r="R82" s="16"/>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row>
    <row r="83" spans="1:237" x14ac:dyDescent="0.2">
      <c r="A83" s="51"/>
      <c r="B83" s="51"/>
      <c r="C83" s="8"/>
      <c r="D83" s="52" t="s">
        <v>15</v>
      </c>
      <c r="E83" s="322"/>
      <c r="F83" s="322"/>
      <c r="G83" s="322"/>
      <c r="H83" s="322"/>
      <c r="I83" s="54"/>
      <c r="J83" s="54"/>
      <c r="K83" s="54"/>
      <c r="L83" s="55"/>
      <c r="M83" s="55"/>
      <c r="N83" s="55"/>
      <c r="O83" s="55"/>
      <c r="P83" s="55"/>
      <c r="Q83" s="55"/>
      <c r="R83" s="16"/>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row>
    <row r="84" spans="1:237" x14ac:dyDescent="0.2">
      <c r="A84" s="51"/>
      <c r="B84" s="51"/>
      <c r="C84" s="323"/>
      <c r="D84" s="323"/>
      <c r="E84" s="323"/>
      <c r="F84" s="56"/>
      <c r="G84" s="57"/>
      <c r="H84" s="57"/>
      <c r="I84" s="57"/>
      <c r="J84" s="57"/>
      <c r="K84" s="57"/>
      <c r="L84" s="58"/>
      <c r="M84" s="58"/>
      <c r="N84" s="58"/>
      <c r="O84" s="58"/>
      <c r="P84" s="55"/>
      <c r="Q84" s="55"/>
      <c r="R84" s="16"/>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row>
    <row r="85" spans="1:237" x14ac:dyDescent="0.2">
      <c r="A85" s="59"/>
      <c r="B85" s="59"/>
      <c r="C85" s="60"/>
      <c r="D85" s="60"/>
      <c r="E85" s="61"/>
      <c r="F85" s="56"/>
      <c r="G85" s="62"/>
      <c r="H85" s="63"/>
      <c r="I85" s="63"/>
      <c r="J85" s="63"/>
      <c r="K85" s="63"/>
      <c r="L85" s="64"/>
      <c r="M85" s="64"/>
      <c r="N85" s="64"/>
      <c r="O85" s="64"/>
      <c r="P85" s="65"/>
      <c r="Q85" s="65"/>
      <c r="R85" s="18"/>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row>
    <row r="86" spans="1:237" x14ac:dyDescent="0.2">
      <c r="B86" s="118"/>
      <c r="C86" s="66"/>
      <c r="D86" s="66"/>
      <c r="E86" s="67"/>
      <c r="F86" s="68"/>
      <c r="G86" s="69"/>
      <c r="H86" s="69"/>
      <c r="I86" s="70"/>
      <c r="J86" s="69"/>
      <c r="K86" s="69"/>
      <c r="L86" s="7"/>
      <c r="M86" s="7"/>
      <c r="N86" s="7"/>
      <c r="O86" s="7"/>
      <c r="P86" s="7"/>
    </row>
    <row r="87" spans="1:237" ht="15" x14ac:dyDescent="0.2">
      <c r="B87" s="118"/>
      <c r="C87" s="122"/>
      <c r="D87" s="122"/>
      <c r="E87" s="122"/>
      <c r="F87" s="122"/>
      <c r="G87" s="122"/>
      <c r="H87" s="122"/>
      <c r="I87" s="122"/>
      <c r="J87" s="122"/>
      <c r="K87" s="122"/>
      <c r="L87" s="122"/>
      <c r="M87" s="122"/>
      <c r="N87" s="119"/>
      <c r="O87" s="120"/>
      <c r="P87" s="7"/>
    </row>
    <row r="88" spans="1:237" ht="15" x14ac:dyDescent="0.2">
      <c r="B88" s="118"/>
      <c r="C88" s="122"/>
      <c r="D88" s="122"/>
      <c r="E88" s="122"/>
      <c r="F88" s="122"/>
      <c r="G88" s="122"/>
      <c r="H88" s="122"/>
      <c r="I88" s="122"/>
      <c r="J88" s="122"/>
      <c r="K88" s="122"/>
      <c r="L88" s="122"/>
      <c r="M88" s="122"/>
      <c r="N88" s="119"/>
      <c r="O88" s="120"/>
      <c r="P88" s="7"/>
    </row>
    <row r="89" spans="1:237" ht="15" x14ac:dyDescent="0.2">
      <c r="B89" s="118"/>
      <c r="C89" s="122"/>
      <c r="D89" s="122"/>
      <c r="E89" s="122"/>
      <c r="F89" s="122"/>
      <c r="G89" s="122"/>
      <c r="H89" s="122"/>
      <c r="I89" s="122"/>
      <c r="J89" s="122"/>
      <c r="K89" s="122"/>
      <c r="L89" s="122"/>
      <c r="M89" s="122"/>
      <c r="N89" s="119"/>
      <c r="O89" s="120"/>
      <c r="P89" s="7"/>
    </row>
    <row r="90" spans="1:237" ht="14.25" x14ac:dyDescent="0.2">
      <c r="B90" s="118"/>
      <c r="C90" s="123"/>
      <c r="D90" s="123"/>
      <c r="E90" s="123"/>
      <c r="F90" s="123"/>
      <c r="G90" s="123"/>
      <c r="H90" s="123"/>
      <c r="I90" s="123"/>
      <c r="J90" s="123"/>
      <c r="K90" s="123"/>
      <c r="L90" s="123"/>
      <c r="M90" s="123"/>
      <c r="N90" s="123"/>
      <c r="O90" s="121"/>
      <c r="P90" s="7"/>
    </row>
    <row r="91" spans="1:237" x14ac:dyDescent="0.2">
      <c r="B91" s="118"/>
      <c r="C91" s="66"/>
      <c r="D91" s="66"/>
      <c r="E91" s="67"/>
      <c r="F91" s="68"/>
      <c r="G91" s="69"/>
      <c r="H91" s="69"/>
      <c r="I91" s="71"/>
      <c r="J91" s="69"/>
      <c r="K91" s="69"/>
      <c r="L91" s="7"/>
      <c r="M91" s="7"/>
      <c r="N91" s="7"/>
      <c r="O91" s="7"/>
      <c r="P91" s="7"/>
    </row>
    <row r="92" spans="1:237" x14ac:dyDescent="0.2">
      <c r="B92" s="118"/>
      <c r="C92" s="66"/>
      <c r="D92" s="66"/>
      <c r="E92" s="67"/>
      <c r="F92" s="68"/>
      <c r="G92" s="69"/>
      <c r="H92" s="69"/>
      <c r="I92" s="71"/>
      <c r="J92" s="72"/>
      <c r="K92" s="72"/>
      <c r="L92" s="9"/>
      <c r="M92" s="7"/>
      <c r="N92" s="7"/>
      <c r="O92" s="7"/>
      <c r="P92" s="7"/>
    </row>
    <row r="93" spans="1:237" x14ac:dyDescent="0.2">
      <c r="C93" s="66"/>
      <c r="D93" s="66"/>
      <c r="E93" s="67"/>
      <c r="F93" s="68"/>
      <c r="G93" s="69"/>
      <c r="H93" s="69"/>
      <c r="I93" s="69"/>
      <c r="J93" s="69"/>
      <c r="K93" s="69"/>
      <c r="L93" s="7"/>
    </row>
  </sheetData>
  <sheetProtection algorithmName="SHA-512" hashValue="rmqbHxsKwSITrA1bybeALDlBM9lCkAmU3yt2V7mtus79bGdHmibhnwVEOpCcTKh3BY4Uh1H2z3GqdQJb4AcCFw==" saltValue="gUNNPdpVwxLRPSaDeFvC2Q==" spinCount="100000" sheet="1" formatCells="0" formatColumns="0" formatRows="0" selectLockedCells="1" sort="0" autoFilter="0" pivotTables="0"/>
  <autoFilter ref="A16:Q74"/>
  <mergeCells count="21">
    <mergeCell ref="A4:Q4"/>
    <mergeCell ref="O11:P11"/>
    <mergeCell ref="O12:P12"/>
    <mergeCell ref="A14:A15"/>
    <mergeCell ref="B14:B15"/>
    <mergeCell ref="C14:C15"/>
    <mergeCell ref="E14:E15"/>
    <mergeCell ref="F14:F15"/>
    <mergeCell ref="G14:L14"/>
    <mergeCell ref="M14:Q14"/>
    <mergeCell ref="A6:Q6"/>
    <mergeCell ref="D14:D15"/>
    <mergeCell ref="E82:Q82"/>
    <mergeCell ref="E83:H83"/>
    <mergeCell ref="C84:E84"/>
    <mergeCell ref="A72:L72"/>
    <mergeCell ref="A74:L74"/>
    <mergeCell ref="E79:Q79"/>
    <mergeCell ref="E80:Q80"/>
    <mergeCell ref="E81:Q81"/>
    <mergeCell ref="A73:K73"/>
  </mergeCells>
  <pageMargins left="0.70866141732283472" right="0.70866141732283472" top="0.74803149606299213" bottom="0.74803149606299213" header="0.31496062992125984" footer="0.31496062992125984"/>
  <pageSetup scale="70" fitToHeight="0" orientation="landscape" cellComments="asDisplayed" r:id="rId1"/>
  <headerFooter>
    <oddFooter>&amp;C&amp;"time,Italic"&amp;10&amp;P (&amp;N)&amp;R&amp;"time,Italic"&amp;10&amp;A</oddFooter>
  </headerFooter>
  <rowBreaks count="1" manualBreakCount="1">
    <brk id="71" max="16" man="1"/>
  </row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51"/>
  <sheetViews>
    <sheetView view="pageBreakPreview" topLeftCell="A10"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1498</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1499</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Kopsav.2!A6</f>
        <v>Objekta nosaukums: „Tramvaju līnijas pieguļošās teritorijas kompleksa rekonstrukcija Liepājā." 2.kārta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806</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Q32</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237" x14ac:dyDescent="0.2">
      <c r="A17" s="208" t="s">
        <v>49</v>
      </c>
      <c r="B17" s="202"/>
      <c r="C17" s="222" t="s">
        <v>172</v>
      </c>
      <c r="D17" s="220"/>
      <c r="E17" s="202"/>
      <c r="F17" s="202"/>
      <c r="G17" s="203"/>
      <c r="H17" s="203"/>
      <c r="I17" s="203"/>
      <c r="J17" s="203"/>
      <c r="K17" s="203"/>
      <c r="L17" s="203"/>
      <c r="M17" s="203"/>
      <c r="N17" s="203"/>
      <c r="O17" s="203"/>
      <c r="P17" s="203"/>
      <c r="Q17" s="203"/>
    </row>
    <row r="18" spans="1:237" ht="25.5" x14ac:dyDescent="0.2">
      <c r="A18" s="105" t="s">
        <v>67</v>
      </c>
      <c r="B18" s="106"/>
      <c r="C18" s="111" t="s">
        <v>1500</v>
      </c>
      <c r="D18" s="111"/>
      <c r="E18" s="106" t="s">
        <v>70</v>
      </c>
      <c r="F18" s="106">
        <v>332</v>
      </c>
      <c r="G18" s="37"/>
      <c r="H18" s="37"/>
      <c r="I18" s="38">
        <f t="shared" ref="I18:I29" si="0">ROUND(G18*H18,2)</f>
        <v>0</v>
      </c>
      <c r="J18" s="37"/>
      <c r="K18" s="37"/>
      <c r="L18" s="38">
        <f t="shared" ref="L18:L29" si="1">I18+J18+K18</f>
        <v>0</v>
      </c>
      <c r="M18" s="38">
        <f t="shared" ref="M18:M29" si="2">ROUND(F18*G18,2)</f>
        <v>0</v>
      </c>
      <c r="N18" s="38">
        <f t="shared" ref="N18:N29" si="3">ROUND(F18*I18,2)</f>
        <v>0</v>
      </c>
      <c r="O18" s="38">
        <f t="shared" ref="O18:O29" si="4">ROUND(F18*J18,2)</f>
        <v>0</v>
      </c>
      <c r="P18" s="38">
        <f t="shared" ref="P18:P29" si="5">ROUND(F18*K18,2)</f>
        <v>0</v>
      </c>
      <c r="Q18" s="38">
        <f t="shared" ref="Q18:Q29" si="6">N18+O18+P18</f>
        <v>0</v>
      </c>
    </row>
    <row r="19" spans="1:237" x14ac:dyDescent="0.2">
      <c r="A19" s="105" t="s">
        <v>69</v>
      </c>
      <c r="B19" s="106"/>
      <c r="C19" s="111" t="s">
        <v>797</v>
      </c>
      <c r="D19" s="111"/>
      <c r="E19" s="106" t="s">
        <v>107</v>
      </c>
      <c r="F19" s="106">
        <v>2</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237" x14ac:dyDescent="0.2">
      <c r="A20" s="105" t="s">
        <v>71</v>
      </c>
      <c r="B20" s="106"/>
      <c r="C20" s="111" t="s">
        <v>786</v>
      </c>
      <c r="D20" s="111"/>
      <c r="E20" s="106" t="s">
        <v>81</v>
      </c>
      <c r="F20" s="106">
        <v>1</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237" x14ac:dyDescent="0.2">
      <c r="A21" s="105" t="s">
        <v>108</v>
      </c>
      <c r="B21" s="106"/>
      <c r="C21" s="111" t="s">
        <v>1496</v>
      </c>
      <c r="D21" s="111"/>
      <c r="E21" s="106" t="s">
        <v>81</v>
      </c>
      <c r="F21" s="106">
        <v>3</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237" x14ac:dyDescent="0.2">
      <c r="A22" s="105" t="s">
        <v>109</v>
      </c>
      <c r="B22" s="106"/>
      <c r="C22" s="111" t="s">
        <v>800</v>
      </c>
      <c r="D22" s="111"/>
      <c r="E22" s="106" t="s">
        <v>81</v>
      </c>
      <c r="F22" s="206">
        <v>3</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237" x14ac:dyDescent="0.2">
      <c r="A23" s="105" t="s">
        <v>110</v>
      </c>
      <c r="B23" s="106"/>
      <c r="C23" s="111" t="s">
        <v>809</v>
      </c>
      <c r="D23" s="111"/>
      <c r="E23" s="106" t="s">
        <v>70</v>
      </c>
      <c r="F23" s="206">
        <v>72</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237" ht="25.5" x14ac:dyDescent="0.2">
      <c r="A24" s="208" t="s">
        <v>50</v>
      </c>
      <c r="B24" s="202" t="s">
        <v>778</v>
      </c>
      <c r="C24" s="222" t="s">
        <v>801</v>
      </c>
      <c r="D24" s="220" t="s">
        <v>780</v>
      </c>
      <c r="E24" s="202"/>
      <c r="F24" s="202"/>
      <c r="G24" s="203"/>
      <c r="H24" s="203"/>
      <c r="I24" s="203"/>
      <c r="J24" s="203"/>
      <c r="K24" s="203"/>
      <c r="L24" s="203"/>
      <c r="M24" s="203"/>
      <c r="N24" s="203"/>
      <c r="O24" s="203"/>
      <c r="P24" s="203"/>
      <c r="Q24" s="203"/>
    </row>
    <row r="25" spans="1:237" ht="25.5" x14ac:dyDescent="0.2">
      <c r="A25" s="105" t="s">
        <v>72</v>
      </c>
      <c r="B25" s="106"/>
      <c r="C25" s="111" t="s">
        <v>1478</v>
      </c>
      <c r="D25" s="111"/>
      <c r="E25" s="106" t="s">
        <v>70</v>
      </c>
      <c r="F25" s="106">
        <v>72</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237" x14ac:dyDescent="0.2">
      <c r="A26" s="105" t="s">
        <v>75</v>
      </c>
      <c r="B26" s="106"/>
      <c r="C26" s="111" t="s">
        <v>1501</v>
      </c>
      <c r="D26" s="111"/>
      <c r="E26" s="106" t="s">
        <v>70</v>
      </c>
      <c r="F26" s="106">
        <v>144</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237" x14ac:dyDescent="0.2">
      <c r="A27" s="105" t="s">
        <v>90</v>
      </c>
      <c r="B27" s="106"/>
      <c r="C27" s="111" t="s">
        <v>1481</v>
      </c>
      <c r="D27" s="111"/>
      <c r="E27" s="106" t="s">
        <v>70</v>
      </c>
      <c r="F27" s="106">
        <v>188</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237" x14ac:dyDescent="0.2">
      <c r="A28" s="105" t="s">
        <v>91</v>
      </c>
      <c r="B28" s="106"/>
      <c r="C28" s="111" t="s">
        <v>802</v>
      </c>
      <c r="D28" s="111"/>
      <c r="E28" s="106" t="s">
        <v>107</v>
      </c>
      <c r="F28" s="106">
        <v>2</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237" ht="13.5" thickBot="1" x14ac:dyDescent="0.25">
      <c r="A29" s="108" t="s">
        <v>92</v>
      </c>
      <c r="B29" s="109"/>
      <c r="C29" s="112" t="s">
        <v>784</v>
      </c>
      <c r="D29" s="112"/>
      <c r="E29" s="109" t="s">
        <v>107</v>
      </c>
      <c r="F29" s="109">
        <v>1</v>
      </c>
      <c r="G29" s="77"/>
      <c r="H29" s="77"/>
      <c r="I29" s="78">
        <f t="shared" si="0"/>
        <v>0</v>
      </c>
      <c r="J29" s="77"/>
      <c r="K29" s="77"/>
      <c r="L29" s="78">
        <f t="shared" si="1"/>
        <v>0</v>
      </c>
      <c r="M29" s="78">
        <f t="shared" si="2"/>
        <v>0</v>
      </c>
      <c r="N29" s="78">
        <f t="shared" si="3"/>
        <v>0</v>
      </c>
      <c r="O29" s="78">
        <f t="shared" si="4"/>
        <v>0</v>
      </c>
      <c r="P29" s="78">
        <f t="shared" si="5"/>
        <v>0</v>
      </c>
      <c r="Q29" s="78">
        <f t="shared" si="6"/>
        <v>0</v>
      </c>
    </row>
    <row r="30" spans="1:237" x14ac:dyDescent="0.2">
      <c r="A30" s="324" t="s">
        <v>13</v>
      </c>
      <c r="B30" s="325"/>
      <c r="C30" s="325"/>
      <c r="D30" s="325"/>
      <c r="E30" s="325"/>
      <c r="F30" s="325"/>
      <c r="G30" s="325"/>
      <c r="H30" s="325"/>
      <c r="I30" s="325"/>
      <c r="J30" s="325"/>
      <c r="K30" s="325"/>
      <c r="L30" s="325"/>
      <c r="M30" s="39">
        <f>SUM(M17:M29)</f>
        <v>0</v>
      </c>
      <c r="N30" s="39">
        <f>SUM(N17:N29)</f>
        <v>0</v>
      </c>
      <c r="O30" s="39">
        <f>SUM(O17:O29)</f>
        <v>0</v>
      </c>
      <c r="P30" s="39">
        <f>SUM(P17:P29)</f>
        <v>0</v>
      </c>
      <c r="Q30" s="39">
        <f>SUM(Q17:Q29)</f>
        <v>0</v>
      </c>
      <c r="R30" s="16"/>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row>
    <row r="31" spans="1:237" ht="26.25" customHeight="1" thickBot="1" x14ac:dyDescent="0.25">
      <c r="A31" s="332" t="s">
        <v>37</v>
      </c>
      <c r="B31" s="333"/>
      <c r="C31" s="333"/>
      <c r="D31" s="333"/>
      <c r="E31" s="333"/>
      <c r="F31" s="333"/>
      <c r="G31" s="333"/>
      <c r="H31" s="333"/>
      <c r="I31" s="333"/>
      <c r="J31" s="333"/>
      <c r="K31" s="334"/>
      <c r="L31" s="40"/>
      <c r="M31" s="41"/>
      <c r="N31" s="41"/>
      <c r="O31" s="41">
        <f>ROUND(O30*L31,2)</f>
        <v>0</v>
      </c>
      <c r="P31" s="41"/>
      <c r="Q31" s="41">
        <f>O31</f>
        <v>0</v>
      </c>
      <c r="R31" s="42"/>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row>
    <row r="32" spans="1:237" ht="16.5" thickBot="1" x14ac:dyDescent="0.25">
      <c r="A32" s="326" t="s">
        <v>35</v>
      </c>
      <c r="B32" s="327"/>
      <c r="C32" s="327"/>
      <c r="D32" s="327"/>
      <c r="E32" s="327"/>
      <c r="F32" s="327"/>
      <c r="G32" s="327"/>
      <c r="H32" s="327"/>
      <c r="I32" s="327"/>
      <c r="J32" s="327"/>
      <c r="K32" s="327"/>
      <c r="L32" s="327"/>
      <c r="M32" s="115">
        <f>M30</f>
        <v>0</v>
      </c>
      <c r="N32" s="115">
        <f>N30</f>
        <v>0</v>
      </c>
      <c r="O32" s="115">
        <f>O30+O31</f>
        <v>0</v>
      </c>
      <c r="P32" s="115">
        <f>P30</f>
        <v>0</v>
      </c>
      <c r="Q32" s="116">
        <f>Q30+Q31</f>
        <v>0</v>
      </c>
      <c r="R32" s="16"/>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row>
    <row r="33" spans="1:237" ht="15" customHeight="1" x14ac:dyDescent="0.2">
      <c r="A33" s="113"/>
      <c r="B33" s="113"/>
      <c r="C33" s="113"/>
      <c r="D33" s="113"/>
      <c r="E33" s="113"/>
      <c r="F33" s="113"/>
      <c r="G33" s="113"/>
      <c r="H33" s="113"/>
      <c r="I33" s="113"/>
      <c r="J33" s="113"/>
      <c r="K33" s="113"/>
      <c r="L33" s="113"/>
      <c r="M33" s="114"/>
      <c r="N33" s="114"/>
      <c r="O33" s="114"/>
      <c r="P33" s="114"/>
      <c r="Q33" s="114"/>
      <c r="R33" s="16"/>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row>
    <row r="34" spans="1:237" ht="12.75" customHeight="1" x14ac:dyDescent="0.2">
      <c r="A34" s="113"/>
      <c r="B34" s="113"/>
      <c r="C34" s="113"/>
      <c r="D34" s="113"/>
      <c r="E34" s="113"/>
      <c r="F34" s="113"/>
      <c r="G34" s="113"/>
      <c r="H34" s="113"/>
      <c r="I34" s="113"/>
      <c r="J34" s="113"/>
      <c r="K34" s="113"/>
      <c r="L34" s="113"/>
      <c r="M34" s="113"/>
      <c r="N34" s="113"/>
      <c r="O34" s="113"/>
      <c r="P34" s="113"/>
      <c r="Q34" s="114"/>
      <c r="R34" s="16"/>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row>
    <row r="35" spans="1:237" x14ac:dyDescent="0.2">
      <c r="A35" s="117" t="s">
        <v>36</v>
      </c>
      <c r="B35" s="113"/>
      <c r="C35" s="113"/>
      <c r="D35" s="113"/>
      <c r="E35" s="113"/>
      <c r="F35" s="113"/>
      <c r="G35" s="113"/>
      <c r="H35" s="113"/>
      <c r="I35" s="113"/>
      <c r="J35" s="113"/>
      <c r="K35" s="113"/>
      <c r="L35" s="113"/>
      <c r="M35" s="114"/>
      <c r="N35" s="114"/>
      <c r="O35" s="114"/>
      <c r="P35" s="114"/>
      <c r="Q35" s="114"/>
      <c r="R35" s="16"/>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row>
    <row r="36" spans="1:237" x14ac:dyDescent="0.2">
      <c r="A36" s="44"/>
      <c r="B36" s="44"/>
      <c r="C36" s="45"/>
      <c r="D36" s="45"/>
      <c r="E36" s="46"/>
      <c r="F36" s="47"/>
      <c r="G36" s="48"/>
      <c r="H36" s="48"/>
      <c r="I36" s="48"/>
      <c r="J36" s="48"/>
      <c r="K36" s="48"/>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c r="FE36" s="44"/>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c r="GD36" s="44"/>
      <c r="GE36" s="44"/>
      <c r="GF36" s="44"/>
      <c r="GG36" s="44"/>
      <c r="GH36" s="44"/>
      <c r="GI36" s="44"/>
      <c r="GJ36" s="44"/>
      <c r="GK36" s="44"/>
      <c r="GL36" s="44"/>
      <c r="GM36" s="44"/>
      <c r="GN36" s="44"/>
      <c r="GO36" s="44"/>
      <c r="GP36" s="44"/>
      <c r="GQ36" s="44"/>
      <c r="GR36" s="44"/>
      <c r="GS36" s="44"/>
      <c r="GT36" s="44"/>
      <c r="GU36" s="44"/>
      <c r="GV36" s="44"/>
      <c r="GW36" s="44"/>
      <c r="GX36" s="44"/>
      <c r="GY36" s="44"/>
      <c r="GZ36" s="44"/>
      <c r="HA36" s="44"/>
      <c r="HB36" s="44"/>
      <c r="HC36" s="44"/>
      <c r="HD36" s="44"/>
      <c r="HE36" s="44"/>
      <c r="HF36" s="44"/>
      <c r="HG36" s="44"/>
      <c r="HH36" s="44"/>
      <c r="HI36" s="44"/>
      <c r="HJ36" s="44"/>
      <c r="HK36" s="44"/>
      <c r="HL36" s="44"/>
      <c r="HM36" s="44"/>
      <c r="HN36" s="44"/>
      <c r="HO36" s="44"/>
      <c r="HP36" s="44"/>
      <c r="HQ36" s="44"/>
      <c r="HR36" s="44"/>
      <c r="HS36" s="44"/>
      <c r="HT36" s="44"/>
      <c r="HU36" s="44"/>
      <c r="HV36" s="44"/>
      <c r="HW36" s="44"/>
      <c r="HX36" s="44"/>
      <c r="HY36" s="44"/>
      <c r="HZ36" s="44"/>
      <c r="IA36" s="44"/>
      <c r="IB36" s="44"/>
      <c r="IC36" s="44"/>
    </row>
    <row r="37" spans="1:237" x14ac:dyDescent="0.2">
      <c r="A37" s="44"/>
      <c r="B37" s="44"/>
      <c r="C37" s="8"/>
      <c r="D37" s="49" t="s">
        <v>8</v>
      </c>
      <c r="E37" s="328">
        <f>Būv.KOPTĀME_!B30</f>
        <v>0</v>
      </c>
      <c r="F37" s="329"/>
      <c r="G37" s="329"/>
      <c r="H37" s="329"/>
      <c r="I37" s="329"/>
      <c r="J37" s="329"/>
      <c r="K37" s="329"/>
      <c r="L37" s="329"/>
      <c r="M37" s="329"/>
      <c r="N37" s="329"/>
      <c r="O37" s="329"/>
      <c r="P37" s="329"/>
      <c r="Q37" s="329"/>
      <c r="R37" s="48"/>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4"/>
      <c r="GF37" s="44"/>
      <c r="GG37" s="44"/>
      <c r="GH37" s="44"/>
      <c r="GI37" s="44"/>
      <c r="GJ37" s="44"/>
      <c r="GK37" s="44"/>
      <c r="GL37" s="44"/>
      <c r="GM37" s="44"/>
      <c r="GN37" s="44"/>
      <c r="GO37" s="44"/>
      <c r="GP37" s="44"/>
      <c r="GQ37" s="44"/>
      <c r="GR37" s="44"/>
      <c r="GS37" s="44"/>
      <c r="GT37" s="44"/>
      <c r="GU37" s="44"/>
      <c r="GV37" s="44"/>
      <c r="GW37" s="44"/>
      <c r="GX37" s="44"/>
      <c r="GY37" s="44"/>
      <c r="GZ37" s="44"/>
      <c r="HA37" s="44"/>
      <c r="HB37" s="44"/>
      <c r="HC37" s="44"/>
      <c r="HD37" s="44"/>
      <c r="HE37" s="44"/>
      <c r="HF37" s="44"/>
      <c r="HG37" s="44"/>
      <c r="HH37" s="44"/>
      <c r="HI37" s="44"/>
      <c r="HJ37" s="44"/>
      <c r="HK37" s="44"/>
      <c r="HL37" s="44"/>
      <c r="HM37" s="44"/>
      <c r="HN37" s="44"/>
      <c r="HO37" s="44"/>
      <c r="HP37" s="44"/>
      <c r="HQ37" s="44"/>
      <c r="HR37" s="44"/>
      <c r="HS37" s="44"/>
      <c r="HT37" s="44"/>
      <c r="HU37" s="44"/>
      <c r="HV37" s="44"/>
      <c r="HW37" s="44"/>
      <c r="HX37" s="44"/>
      <c r="HY37" s="44"/>
      <c r="HZ37" s="44"/>
      <c r="IA37" s="44"/>
      <c r="IB37" s="44"/>
      <c r="IC37" s="44"/>
    </row>
    <row r="38" spans="1:237" x14ac:dyDescent="0.2">
      <c r="A38" s="50"/>
      <c r="B38" s="50"/>
      <c r="C38" s="8"/>
      <c r="D38" s="8"/>
      <c r="E38" s="321" t="s">
        <v>9</v>
      </c>
      <c r="F38" s="321"/>
      <c r="G38" s="321"/>
      <c r="H38" s="321"/>
      <c r="I38" s="321"/>
      <c r="J38" s="321"/>
      <c r="K38" s="321"/>
      <c r="L38" s="321"/>
      <c r="M38" s="321"/>
      <c r="N38" s="321"/>
      <c r="O38" s="321"/>
      <c r="P38" s="321"/>
      <c r="Q38" s="321"/>
      <c r="R38" s="16"/>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row>
    <row r="39" spans="1:237" x14ac:dyDescent="0.2">
      <c r="A39" s="51"/>
      <c r="B39" s="51"/>
      <c r="C39" s="8"/>
      <c r="D39" s="52" t="s">
        <v>14</v>
      </c>
      <c r="E39" s="330">
        <f>Kopsav.1!C44</f>
        <v>0</v>
      </c>
      <c r="F39" s="331"/>
      <c r="G39" s="331"/>
      <c r="H39" s="331"/>
      <c r="I39" s="331"/>
      <c r="J39" s="331"/>
      <c r="K39" s="331"/>
      <c r="L39" s="331"/>
      <c r="M39" s="331"/>
      <c r="N39" s="331"/>
      <c r="O39" s="331"/>
      <c r="P39" s="331"/>
      <c r="Q39" s="331"/>
      <c r="R39" s="16"/>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row>
    <row r="40" spans="1:237" x14ac:dyDescent="0.2">
      <c r="A40" s="51"/>
      <c r="B40" s="51"/>
      <c r="C40" s="53"/>
      <c r="D40" s="53"/>
      <c r="E40" s="321" t="s">
        <v>9</v>
      </c>
      <c r="F40" s="321"/>
      <c r="G40" s="321"/>
      <c r="H40" s="321"/>
      <c r="I40" s="321"/>
      <c r="J40" s="321"/>
      <c r="K40" s="321"/>
      <c r="L40" s="321"/>
      <c r="M40" s="321"/>
      <c r="N40" s="321"/>
      <c r="O40" s="321"/>
      <c r="P40" s="321"/>
      <c r="Q40" s="321"/>
      <c r="R40" s="16"/>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row>
    <row r="41" spans="1:237" x14ac:dyDescent="0.2">
      <c r="A41" s="51"/>
      <c r="B41" s="51"/>
      <c r="C41" s="8"/>
      <c r="D41" s="52" t="s">
        <v>15</v>
      </c>
      <c r="E41" s="322"/>
      <c r="F41" s="322"/>
      <c r="G41" s="322"/>
      <c r="H41" s="322"/>
      <c r="I41" s="54"/>
      <c r="J41" s="54"/>
      <c r="K41" s="54"/>
      <c r="L41" s="55"/>
      <c r="M41" s="55"/>
      <c r="N41" s="55"/>
      <c r="O41" s="55"/>
      <c r="P41" s="55"/>
      <c r="Q41" s="55"/>
      <c r="R41" s="16"/>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row>
    <row r="42" spans="1:237" x14ac:dyDescent="0.2">
      <c r="A42" s="51"/>
      <c r="B42" s="51"/>
      <c r="C42" s="323"/>
      <c r="D42" s="323"/>
      <c r="E42" s="323"/>
      <c r="F42" s="56"/>
      <c r="G42" s="57"/>
      <c r="H42" s="57"/>
      <c r="I42" s="57"/>
      <c r="J42" s="57"/>
      <c r="K42" s="57"/>
      <c r="L42" s="58"/>
      <c r="M42" s="58"/>
      <c r="N42" s="58"/>
      <c r="O42" s="58"/>
      <c r="P42" s="55"/>
      <c r="Q42" s="55"/>
      <c r="R42" s="16"/>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row>
    <row r="43" spans="1:237" x14ac:dyDescent="0.2">
      <c r="A43" s="59"/>
      <c r="B43" s="59"/>
      <c r="C43" s="60"/>
      <c r="D43" s="60"/>
      <c r="E43" s="61"/>
      <c r="F43" s="56"/>
      <c r="G43" s="62"/>
      <c r="H43" s="63"/>
      <c r="I43" s="63"/>
      <c r="J43" s="63"/>
      <c r="K43" s="63"/>
      <c r="L43" s="64"/>
      <c r="M43" s="64"/>
      <c r="N43" s="64"/>
      <c r="O43" s="64"/>
      <c r="P43" s="65"/>
      <c r="Q43" s="65"/>
      <c r="R43" s="18"/>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row>
    <row r="44" spans="1:237" x14ac:dyDescent="0.2">
      <c r="B44" s="118"/>
      <c r="C44" s="66"/>
      <c r="D44" s="66"/>
      <c r="E44" s="67"/>
      <c r="F44" s="68"/>
      <c r="G44" s="69"/>
      <c r="H44" s="69"/>
      <c r="I44" s="70"/>
      <c r="J44" s="69"/>
      <c r="K44" s="69"/>
      <c r="L44" s="7"/>
      <c r="M44" s="7"/>
      <c r="N44" s="7"/>
      <c r="O44" s="7"/>
      <c r="P44" s="7"/>
    </row>
    <row r="45" spans="1:237" ht="15" x14ac:dyDescent="0.2">
      <c r="B45" s="118"/>
      <c r="C45" s="122"/>
      <c r="D45" s="122"/>
      <c r="E45" s="122"/>
      <c r="F45" s="122"/>
      <c r="G45" s="122"/>
      <c r="H45" s="122"/>
      <c r="I45" s="122"/>
      <c r="J45" s="122"/>
      <c r="K45" s="122"/>
      <c r="L45" s="122"/>
      <c r="M45" s="122"/>
      <c r="N45" s="119"/>
      <c r="O45" s="120"/>
      <c r="P45" s="7"/>
    </row>
    <row r="46" spans="1:237" ht="15" x14ac:dyDescent="0.2">
      <c r="B46" s="118"/>
      <c r="C46" s="122"/>
      <c r="D46" s="122"/>
      <c r="E46" s="122"/>
      <c r="F46" s="122"/>
      <c r="G46" s="122"/>
      <c r="H46" s="122"/>
      <c r="I46" s="122"/>
      <c r="J46" s="122"/>
      <c r="K46" s="122"/>
      <c r="L46" s="122"/>
      <c r="M46" s="122"/>
      <c r="N46" s="119"/>
      <c r="O46" s="120"/>
      <c r="P46" s="7"/>
    </row>
    <row r="47" spans="1:237" ht="15" x14ac:dyDescent="0.2">
      <c r="B47" s="118"/>
      <c r="C47" s="122"/>
      <c r="D47" s="122"/>
      <c r="E47" s="122"/>
      <c r="F47" s="122"/>
      <c r="G47" s="122"/>
      <c r="H47" s="122"/>
      <c r="I47" s="122"/>
      <c r="J47" s="122"/>
      <c r="K47" s="122"/>
      <c r="L47" s="122"/>
      <c r="M47" s="122"/>
      <c r="N47" s="119"/>
      <c r="O47" s="120"/>
      <c r="P47" s="7"/>
    </row>
    <row r="48" spans="1:237" ht="14.25" x14ac:dyDescent="0.2">
      <c r="B48" s="118"/>
      <c r="C48" s="123"/>
      <c r="D48" s="123"/>
      <c r="E48" s="123"/>
      <c r="F48" s="123"/>
      <c r="G48" s="123"/>
      <c r="H48" s="123"/>
      <c r="I48" s="123"/>
      <c r="J48" s="123"/>
      <c r="K48" s="123"/>
      <c r="L48" s="123"/>
      <c r="M48" s="123"/>
      <c r="N48" s="123"/>
      <c r="O48" s="121"/>
      <c r="P48" s="7"/>
    </row>
    <row r="49" spans="2:16" x14ac:dyDescent="0.2">
      <c r="B49" s="118"/>
      <c r="C49" s="66"/>
      <c r="D49" s="66"/>
      <c r="E49" s="67"/>
      <c r="F49" s="68"/>
      <c r="G49" s="69"/>
      <c r="H49" s="69"/>
      <c r="I49" s="71"/>
      <c r="J49" s="69"/>
      <c r="K49" s="69"/>
      <c r="L49" s="7"/>
      <c r="M49" s="7"/>
      <c r="N49" s="7"/>
      <c r="O49" s="7"/>
      <c r="P49" s="7"/>
    </row>
    <row r="50" spans="2:16" x14ac:dyDescent="0.2">
      <c r="B50" s="118"/>
      <c r="C50" s="66"/>
      <c r="D50" s="66"/>
      <c r="E50" s="67"/>
      <c r="F50" s="68"/>
      <c r="G50" s="69"/>
      <c r="H50" s="69"/>
      <c r="I50" s="71"/>
      <c r="J50" s="72"/>
      <c r="K50" s="72"/>
      <c r="L50" s="9"/>
      <c r="M50" s="7"/>
      <c r="N50" s="7"/>
      <c r="O50" s="7"/>
      <c r="P50" s="7"/>
    </row>
    <row r="51" spans="2:16" x14ac:dyDescent="0.2">
      <c r="C51" s="66"/>
      <c r="D51" s="66"/>
      <c r="E51" s="67"/>
      <c r="F51" s="68"/>
      <c r="G51" s="69"/>
      <c r="H51" s="69"/>
      <c r="I51" s="69"/>
      <c r="J51" s="69"/>
      <c r="K51" s="69"/>
      <c r="L51" s="7"/>
    </row>
  </sheetData>
  <sheetProtection algorithmName="SHA-512" hashValue="oxcwWoM52etKurKS3+l4opLzSKEj1ma5F7/veucZIAqsrfTsBB+t9ogEA+F5ueSl4ZzLMcYci28OXa3aVG5Ouw==" saltValue="lw8yymESHh5EHUyC3jqc1g==" spinCount="100000" sheet="1" formatCells="0" formatColumns="0" formatRows="0" selectLockedCells="1" sort="0" autoFilter="0" pivotTables="0"/>
  <autoFilter ref="A16:Q32"/>
  <mergeCells count="21">
    <mergeCell ref="E37:Q37"/>
    <mergeCell ref="A4:Q4"/>
    <mergeCell ref="A6:Q6"/>
    <mergeCell ref="O11:P11"/>
    <mergeCell ref="O12:P12"/>
    <mergeCell ref="A14:A15"/>
    <mergeCell ref="B14:B15"/>
    <mergeCell ref="C14:C15"/>
    <mergeCell ref="D14:D15"/>
    <mergeCell ref="E14:E15"/>
    <mergeCell ref="F14:F15"/>
    <mergeCell ref="G14:L14"/>
    <mergeCell ref="M14:Q14"/>
    <mergeCell ref="A30:L30"/>
    <mergeCell ref="A31:K31"/>
    <mergeCell ref="A32:L32"/>
    <mergeCell ref="E38:Q38"/>
    <mergeCell ref="E39:Q39"/>
    <mergeCell ref="E40:Q40"/>
    <mergeCell ref="E41:H41"/>
    <mergeCell ref="C42:E42"/>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48"/>
  <sheetViews>
    <sheetView view="pageBreakPreview"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1502</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1503</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Kopsav.2!A6</f>
        <v>Objekta nosaukums: „Tramvaju līnijas pieguļošās teritorijas kompleksa rekonstrukcija Liepājā." 2.kārta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806</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Q29</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237" x14ac:dyDescent="0.2">
      <c r="A17" s="208" t="s">
        <v>49</v>
      </c>
      <c r="B17" s="202"/>
      <c r="C17" s="222" t="s">
        <v>172</v>
      </c>
      <c r="D17" s="220"/>
      <c r="E17" s="202"/>
      <c r="F17" s="202"/>
      <c r="G17" s="203"/>
      <c r="H17" s="203"/>
      <c r="I17" s="203"/>
      <c r="J17" s="203"/>
      <c r="K17" s="203"/>
      <c r="L17" s="203"/>
      <c r="M17" s="203"/>
      <c r="N17" s="203"/>
      <c r="O17" s="203"/>
      <c r="P17" s="203"/>
      <c r="Q17" s="203"/>
    </row>
    <row r="18" spans="1:237" ht="25.5" x14ac:dyDescent="0.2">
      <c r="A18" s="105" t="s">
        <v>67</v>
      </c>
      <c r="B18" s="106"/>
      <c r="C18" s="111" t="s">
        <v>1477</v>
      </c>
      <c r="D18" s="111"/>
      <c r="E18" s="106" t="s">
        <v>70</v>
      </c>
      <c r="F18" s="106">
        <v>310</v>
      </c>
      <c r="G18" s="37"/>
      <c r="H18" s="37"/>
      <c r="I18" s="38">
        <f t="shared" ref="I18:I26" si="0">ROUND(G18*H18,2)</f>
        <v>0</v>
      </c>
      <c r="J18" s="37"/>
      <c r="K18" s="37"/>
      <c r="L18" s="38">
        <f t="shared" ref="L18:L26" si="1">I18+J18+K18</f>
        <v>0</v>
      </c>
      <c r="M18" s="38">
        <f t="shared" ref="M18:M26" si="2">ROUND(F18*G18,2)</f>
        <v>0</v>
      </c>
      <c r="N18" s="38">
        <f t="shared" ref="N18:N26" si="3">ROUND(F18*I18,2)</f>
        <v>0</v>
      </c>
      <c r="O18" s="38">
        <f t="shared" ref="O18:O26" si="4">ROUND(F18*J18,2)</f>
        <v>0</v>
      </c>
      <c r="P18" s="38">
        <f t="shared" ref="P18:P26" si="5">ROUND(F18*K18,2)</f>
        <v>0</v>
      </c>
      <c r="Q18" s="38">
        <f t="shared" ref="Q18:Q26" si="6">N18+O18+P18</f>
        <v>0</v>
      </c>
    </row>
    <row r="19" spans="1:237" x14ac:dyDescent="0.2">
      <c r="A19" s="105" t="s">
        <v>69</v>
      </c>
      <c r="B19" s="106"/>
      <c r="C19" s="111" t="s">
        <v>797</v>
      </c>
      <c r="D19" s="111"/>
      <c r="E19" s="106" t="s">
        <v>107</v>
      </c>
      <c r="F19" s="106">
        <v>2</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237" x14ac:dyDescent="0.2">
      <c r="A20" s="105" t="s">
        <v>71</v>
      </c>
      <c r="B20" s="106"/>
      <c r="C20" s="111" t="s">
        <v>1504</v>
      </c>
      <c r="D20" s="111"/>
      <c r="E20" s="106" t="s">
        <v>81</v>
      </c>
      <c r="F20" s="106">
        <v>2</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237" x14ac:dyDescent="0.2">
      <c r="A21" s="105" t="s">
        <v>108</v>
      </c>
      <c r="B21" s="106"/>
      <c r="C21" s="111" t="s">
        <v>800</v>
      </c>
      <c r="D21" s="111"/>
      <c r="E21" s="106" t="s">
        <v>81</v>
      </c>
      <c r="F21" s="206">
        <v>2</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237" x14ac:dyDescent="0.2">
      <c r="A22" s="105" t="s">
        <v>109</v>
      </c>
      <c r="B22" s="106"/>
      <c r="C22" s="111" t="s">
        <v>809</v>
      </c>
      <c r="D22" s="111"/>
      <c r="E22" s="106" t="s">
        <v>70</v>
      </c>
      <c r="F22" s="206">
        <v>40</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237" ht="25.5" x14ac:dyDescent="0.2">
      <c r="A23" s="208" t="s">
        <v>111</v>
      </c>
      <c r="B23" s="202" t="s">
        <v>778</v>
      </c>
      <c r="C23" s="222" t="s">
        <v>801</v>
      </c>
      <c r="D23" s="220" t="s">
        <v>780</v>
      </c>
      <c r="E23" s="202"/>
      <c r="F23" s="202"/>
      <c r="G23" s="203"/>
      <c r="H23" s="203"/>
      <c r="I23" s="203"/>
      <c r="J23" s="203"/>
      <c r="K23" s="203"/>
      <c r="L23" s="203"/>
      <c r="M23" s="203"/>
      <c r="N23" s="203"/>
      <c r="O23" s="203"/>
      <c r="P23" s="203"/>
      <c r="Q23" s="203"/>
    </row>
    <row r="24" spans="1:237" ht="25.5" x14ac:dyDescent="0.2">
      <c r="A24" s="105" t="s">
        <v>50</v>
      </c>
      <c r="B24" s="106"/>
      <c r="C24" s="111" t="s">
        <v>1478</v>
      </c>
      <c r="D24" s="111"/>
      <c r="E24" s="106" t="s">
        <v>70</v>
      </c>
      <c r="F24" s="106">
        <v>40</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237" x14ac:dyDescent="0.2">
      <c r="A25" s="105" t="s">
        <v>72</v>
      </c>
      <c r="B25" s="106"/>
      <c r="C25" s="111" t="s">
        <v>1481</v>
      </c>
      <c r="D25" s="111"/>
      <c r="E25" s="106" t="s">
        <v>70</v>
      </c>
      <c r="F25" s="106">
        <v>230</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237" ht="13.5" thickBot="1" x14ac:dyDescent="0.25">
      <c r="A26" s="108" t="s">
        <v>75</v>
      </c>
      <c r="B26" s="109"/>
      <c r="C26" s="112" t="s">
        <v>802</v>
      </c>
      <c r="D26" s="112"/>
      <c r="E26" s="109" t="s">
        <v>107</v>
      </c>
      <c r="F26" s="109">
        <v>2</v>
      </c>
      <c r="G26" s="77"/>
      <c r="H26" s="77"/>
      <c r="I26" s="78">
        <f t="shared" si="0"/>
        <v>0</v>
      </c>
      <c r="J26" s="77"/>
      <c r="K26" s="77"/>
      <c r="L26" s="78">
        <f t="shared" si="1"/>
        <v>0</v>
      </c>
      <c r="M26" s="78">
        <f t="shared" si="2"/>
        <v>0</v>
      </c>
      <c r="N26" s="78">
        <f t="shared" si="3"/>
        <v>0</v>
      </c>
      <c r="O26" s="78">
        <f t="shared" si="4"/>
        <v>0</v>
      </c>
      <c r="P26" s="78">
        <f t="shared" si="5"/>
        <v>0</v>
      </c>
      <c r="Q26" s="78">
        <f t="shared" si="6"/>
        <v>0</v>
      </c>
    </row>
    <row r="27" spans="1:237" x14ac:dyDescent="0.2">
      <c r="A27" s="324" t="s">
        <v>13</v>
      </c>
      <c r="B27" s="325"/>
      <c r="C27" s="325"/>
      <c r="D27" s="325"/>
      <c r="E27" s="325"/>
      <c r="F27" s="325"/>
      <c r="G27" s="325"/>
      <c r="H27" s="325"/>
      <c r="I27" s="325"/>
      <c r="J27" s="325"/>
      <c r="K27" s="325"/>
      <c r="L27" s="325"/>
      <c r="M27" s="39">
        <f>SUM(M17:M26)</f>
        <v>0</v>
      </c>
      <c r="N27" s="39">
        <f>SUM(N17:N26)</f>
        <v>0</v>
      </c>
      <c r="O27" s="39">
        <f>SUM(O17:O26)</f>
        <v>0</v>
      </c>
      <c r="P27" s="39">
        <f>SUM(P17:P26)</f>
        <v>0</v>
      </c>
      <c r="Q27" s="39">
        <f>SUM(Q17:Q26)</f>
        <v>0</v>
      </c>
      <c r="R27" s="16"/>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row>
    <row r="28" spans="1:237" ht="26.25" customHeight="1" thickBot="1" x14ac:dyDescent="0.25">
      <c r="A28" s="332" t="s">
        <v>37</v>
      </c>
      <c r="B28" s="333"/>
      <c r="C28" s="333"/>
      <c r="D28" s="333"/>
      <c r="E28" s="333"/>
      <c r="F28" s="333"/>
      <c r="G28" s="333"/>
      <c r="H28" s="333"/>
      <c r="I28" s="333"/>
      <c r="J28" s="333"/>
      <c r="K28" s="334"/>
      <c r="L28" s="40"/>
      <c r="M28" s="41"/>
      <c r="N28" s="41"/>
      <c r="O28" s="41">
        <f>ROUND(O27*L28,2)</f>
        <v>0</v>
      </c>
      <c r="P28" s="41"/>
      <c r="Q28" s="41">
        <f>O28</f>
        <v>0</v>
      </c>
      <c r="R28" s="42"/>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row>
    <row r="29" spans="1:237" ht="16.5" thickBot="1" x14ac:dyDescent="0.25">
      <c r="A29" s="326" t="s">
        <v>35</v>
      </c>
      <c r="B29" s="327"/>
      <c r="C29" s="327"/>
      <c r="D29" s="327"/>
      <c r="E29" s="327"/>
      <c r="F29" s="327"/>
      <c r="G29" s="327"/>
      <c r="H29" s="327"/>
      <c r="I29" s="327"/>
      <c r="J29" s="327"/>
      <c r="K29" s="327"/>
      <c r="L29" s="327"/>
      <c r="M29" s="115">
        <f>M27</f>
        <v>0</v>
      </c>
      <c r="N29" s="115">
        <f>N27</f>
        <v>0</v>
      </c>
      <c r="O29" s="115">
        <f>O27+O28</f>
        <v>0</v>
      </c>
      <c r="P29" s="115">
        <f>P27</f>
        <v>0</v>
      </c>
      <c r="Q29" s="116">
        <f>Q27+Q28</f>
        <v>0</v>
      </c>
      <c r="R29" s="16"/>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row>
    <row r="30" spans="1:237" ht="15" customHeight="1" x14ac:dyDescent="0.2">
      <c r="A30" s="113"/>
      <c r="B30" s="113"/>
      <c r="C30" s="113"/>
      <c r="D30" s="113"/>
      <c r="E30" s="113"/>
      <c r="F30" s="113"/>
      <c r="G30" s="113"/>
      <c r="H30" s="113"/>
      <c r="I30" s="113"/>
      <c r="J30" s="113"/>
      <c r="K30" s="113"/>
      <c r="L30" s="113"/>
      <c r="M30" s="114"/>
      <c r="N30" s="114"/>
      <c r="O30" s="114"/>
      <c r="P30" s="114"/>
      <c r="Q30" s="114"/>
      <c r="R30" s="16"/>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row>
    <row r="31" spans="1:237" ht="12.75" customHeight="1" x14ac:dyDescent="0.2">
      <c r="A31" s="113"/>
      <c r="B31" s="113"/>
      <c r="C31" s="113"/>
      <c r="D31" s="113"/>
      <c r="E31" s="113"/>
      <c r="F31" s="113"/>
      <c r="G31" s="113"/>
      <c r="H31" s="113"/>
      <c r="I31" s="113"/>
      <c r="J31" s="113"/>
      <c r="K31" s="113"/>
      <c r="L31" s="113"/>
      <c r="M31" s="113"/>
      <c r="N31" s="113"/>
      <c r="O31" s="113"/>
      <c r="P31" s="113"/>
      <c r="Q31" s="114"/>
      <c r="R31" s="16"/>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row>
    <row r="32" spans="1:237" x14ac:dyDescent="0.2">
      <c r="A32" s="117" t="s">
        <v>36</v>
      </c>
      <c r="B32" s="113"/>
      <c r="C32" s="113"/>
      <c r="D32" s="113"/>
      <c r="E32" s="113"/>
      <c r="F32" s="113"/>
      <c r="G32" s="113"/>
      <c r="H32" s="113"/>
      <c r="I32" s="113"/>
      <c r="J32" s="113"/>
      <c r="K32" s="113"/>
      <c r="L32" s="113"/>
      <c r="M32" s="114"/>
      <c r="N32" s="114"/>
      <c r="O32" s="114"/>
      <c r="P32" s="114"/>
      <c r="Q32" s="114"/>
      <c r="R32" s="16"/>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row>
    <row r="33" spans="1:237" x14ac:dyDescent="0.2">
      <c r="A33" s="44"/>
      <c r="B33" s="44"/>
      <c r="C33" s="45"/>
      <c r="D33" s="45"/>
      <c r="E33" s="46"/>
      <c r="F33" s="47"/>
      <c r="G33" s="48"/>
      <c r="H33" s="48"/>
      <c r="I33" s="48"/>
      <c r="J33" s="48"/>
      <c r="K33" s="48"/>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c r="EU33" s="44"/>
      <c r="EV33" s="44"/>
      <c r="EW33" s="44"/>
      <c r="EX33" s="44"/>
      <c r="EY33" s="44"/>
      <c r="EZ33" s="44"/>
      <c r="FA33" s="44"/>
      <c r="FB33" s="44"/>
      <c r="FC33" s="44"/>
      <c r="FD33" s="44"/>
      <c r="FE33" s="44"/>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c r="GM33" s="44"/>
      <c r="GN33" s="44"/>
      <c r="GO33" s="44"/>
      <c r="GP33" s="44"/>
      <c r="GQ33" s="44"/>
      <c r="GR33" s="44"/>
      <c r="GS33" s="44"/>
      <c r="GT33" s="44"/>
      <c r="GU33" s="44"/>
      <c r="GV33" s="44"/>
      <c r="GW33" s="44"/>
      <c r="GX33" s="44"/>
      <c r="GY33" s="44"/>
      <c r="GZ33" s="44"/>
      <c r="HA33" s="44"/>
      <c r="HB33" s="44"/>
      <c r="HC33" s="44"/>
      <c r="HD33" s="44"/>
      <c r="HE33" s="44"/>
      <c r="HF33" s="44"/>
      <c r="HG33" s="44"/>
      <c r="HH33" s="44"/>
      <c r="HI33" s="44"/>
      <c r="HJ33" s="44"/>
      <c r="HK33" s="44"/>
      <c r="HL33" s="44"/>
      <c r="HM33" s="44"/>
      <c r="HN33" s="44"/>
      <c r="HO33" s="44"/>
      <c r="HP33" s="44"/>
      <c r="HQ33" s="44"/>
      <c r="HR33" s="44"/>
      <c r="HS33" s="44"/>
      <c r="HT33" s="44"/>
      <c r="HU33" s="44"/>
      <c r="HV33" s="44"/>
      <c r="HW33" s="44"/>
      <c r="HX33" s="44"/>
      <c r="HY33" s="44"/>
      <c r="HZ33" s="44"/>
      <c r="IA33" s="44"/>
      <c r="IB33" s="44"/>
      <c r="IC33" s="44"/>
    </row>
    <row r="34" spans="1:237" x14ac:dyDescent="0.2">
      <c r="A34" s="44"/>
      <c r="B34" s="44"/>
      <c r="C34" s="8"/>
      <c r="D34" s="49" t="s">
        <v>8</v>
      </c>
      <c r="E34" s="328">
        <f>Būv.KOPTĀME_!B30</f>
        <v>0</v>
      </c>
      <c r="F34" s="329"/>
      <c r="G34" s="329"/>
      <c r="H34" s="329"/>
      <c r="I34" s="329"/>
      <c r="J34" s="329"/>
      <c r="K34" s="329"/>
      <c r="L34" s="329"/>
      <c r="M34" s="329"/>
      <c r="N34" s="329"/>
      <c r="O34" s="329"/>
      <c r="P34" s="329"/>
      <c r="Q34" s="329"/>
      <c r="R34" s="48"/>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c r="HZ34" s="44"/>
      <c r="IA34" s="44"/>
      <c r="IB34" s="44"/>
      <c r="IC34" s="44"/>
    </row>
    <row r="35" spans="1:237" x14ac:dyDescent="0.2">
      <c r="A35" s="50"/>
      <c r="B35" s="50"/>
      <c r="C35" s="8"/>
      <c r="D35" s="8"/>
      <c r="E35" s="321" t="s">
        <v>9</v>
      </c>
      <c r="F35" s="321"/>
      <c r="G35" s="321"/>
      <c r="H35" s="321"/>
      <c r="I35" s="321"/>
      <c r="J35" s="321"/>
      <c r="K35" s="321"/>
      <c r="L35" s="321"/>
      <c r="M35" s="321"/>
      <c r="N35" s="321"/>
      <c r="O35" s="321"/>
      <c r="P35" s="321"/>
      <c r="Q35" s="321"/>
      <c r="R35" s="16"/>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row>
    <row r="36" spans="1:237" x14ac:dyDescent="0.2">
      <c r="A36" s="51"/>
      <c r="B36" s="51"/>
      <c r="C36" s="8"/>
      <c r="D36" s="52" t="s">
        <v>14</v>
      </c>
      <c r="E36" s="330">
        <f>Kopsav.1!C44</f>
        <v>0</v>
      </c>
      <c r="F36" s="331"/>
      <c r="G36" s="331"/>
      <c r="H36" s="331"/>
      <c r="I36" s="331"/>
      <c r="J36" s="331"/>
      <c r="K36" s="331"/>
      <c r="L36" s="331"/>
      <c r="M36" s="331"/>
      <c r="N36" s="331"/>
      <c r="O36" s="331"/>
      <c r="P36" s="331"/>
      <c r="Q36" s="331"/>
      <c r="R36" s="16"/>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row>
    <row r="37" spans="1:237" x14ac:dyDescent="0.2">
      <c r="A37" s="51"/>
      <c r="B37" s="51"/>
      <c r="C37" s="53"/>
      <c r="D37" s="53"/>
      <c r="E37" s="321" t="s">
        <v>9</v>
      </c>
      <c r="F37" s="321"/>
      <c r="G37" s="321"/>
      <c r="H37" s="321"/>
      <c r="I37" s="321"/>
      <c r="J37" s="321"/>
      <c r="K37" s="321"/>
      <c r="L37" s="321"/>
      <c r="M37" s="321"/>
      <c r="N37" s="321"/>
      <c r="O37" s="321"/>
      <c r="P37" s="321"/>
      <c r="Q37" s="321"/>
      <c r="R37" s="16"/>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row>
    <row r="38" spans="1:237" x14ac:dyDescent="0.2">
      <c r="A38" s="51"/>
      <c r="B38" s="51"/>
      <c r="C38" s="8"/>
      <c r="D38" s="52" t="s">
        <v>15</v>
      </c>
      <c r="E38" s="322"/>
      <c r="F38" s="322"/>
      <c r="G38" s="322"/>
      <c r="H38" s="322"/>
      <c r="I38" s="54"/>
      <c r="J38" s="54"/>
      <c r="K38" s="54"/>
      <c r="L38" s="55"/>
      <c r="M38" s="55"/>
      <c r="N38" s="55"/>
      <c r="O38" s="55"/>
      <c r="P38" s="55"/>
      <c r="Q38" s="55"/>
      <c r="R38" s="16"/>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row>
    <row r="39" spans="1:237" x14ac:dyDescent="0.2">
      <c r="A39" s="51"/>
      <c r="B39" s="51"/>
      <c r="C39" s="323"/>
      <c r="D39" s="323"/>
      <c r="E39" s="323"/>
      <c r="F39" s="56"/>
      <c r="G39" s="57"/>
      <c r="H39" s="57"/>
      <c r="I39" s="57"/>
      <c r="J39" s="57"/>
      <c r="K39" s="57"/>
      <c r="L39" s="58"/>
      <c r="M39" s="58"/>
      <c r="N39" s="58"/>
      <c r="O39" s="58"/>
      <c r="P39" s="55"/>
      <c r="Q39" s="55"/>
      <c r="R39" s="16"/>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row>
    <row r="40" spans="1:237" x14ac:dyDescent="0.2">
      <c r="A40" s="59"/>
      <c r="B40" s="59"/>
      <c r="C40" s="60"/>
      <c r="D40" s="60"/>
      <c r="E40" s="61"/>
      <c r="F40" s="56"/>
      <c r="G40" s="62"/>
      <c r="H40" s="63"/>
      <c r="I40" s="63"/>
      <c r="J40" s="63"/>
      <c r="K40" s="63"/>
      <c r="L40" s="64"/>
      <c r="M40" s="64"/>
      <c r="N40" s="64"/>
      <c r="O40" s="64"/>
      <c r="P40" s="65"/>
      <c r="Q40" s="65"/>
      <c r="R40" s="18"/>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row>
    <row r="41" spans="1:237" x14ac:dyDescent="0.2">
      <c r="B41" s="118"/>
      <c r="C41" s="66"/>
      <c r="D41" s="66"/>
      <c r="E41" s="67"/>
      <c r="F41" s="68"/>
      <c r="G41" s="69"/>
      <c r="H41" s="69"/>
      <c r="I41" s="70"/>
      <c r="J41" s="69"/>
      <c r="K41" s="69"/>
      <c r="L41" s="7"/>
      <c r="M41" s="7"/>
      <c r="N41" s="7"/>
      <c r="O41" s="7"/>
      <c r="P41" s="7"/>
    </row>
    <row r="42" spans="1:237" ht="15" x14ac:dyDescent="0.2">
      <c r="B42" s="118"/>
      <c r="C42" s="122"/>
      <c r="D42" s="122"/>
      <c r="E42" s="122"/>
      <c r="F42" s="122"/>
      <c r="G42" s="122"/>
      <c r="H42" s="122"/>
      <c r="I42" s="122"/>
      <c r="J42" s="122"/>
      <c r="K42" s="122"/>
      <c r="L42" s="122"/>
      <c r="M42" s="122"/>
      <c r="N42" s="119"/>
      <c r="O42" s="120"/>
      <c r="P42" s="7"/>
    </row>
    <row r="43" spans="1:237" ht="15" x14ac:dyDescent="0.2">
      <c r="B43" s="118"/>
      <c r="C43" s="122"/>
      <c r="D43" s="122"/>
      <c r="E43" s="122"/>
      <c r="F43" s="122"/>
      <c r="G43" s="122"/>
      <c r="H43" s="122"/>
      <c r="I43" s="122"/>
      <c r="J43" s="122"/>
      <c r="K43" s="122"/>
      <c r="L43" s="122"/>
      <c r="M43" s="122"/>
      <c r="N43" s="119"/>
      <c r="O43" s="120"/>
      <c r="P43" s="7"/>
    </row>
    <row r="44" spans="1:237" ht="15" x14ac:dyDescent="0.2">
      <c r="B44" s="118"/>
      <c r="C44" s="122"/>
      <c r="D44" s="122"/>
      <c r="E44" s="122"/>
      <c r="F44" s="122"/>
      <c r="G44" s="122"/>
      <c r="H44" s="122"/>
      <c r="I44" s="122"/>
      <c r="J44" s="122"/>
      <c r="K44" s="122"/>
      <c r="L44" s="122"/>
      <c r="M44" s="122"/>
      <c r="N44" s="119"/>
      <c r="O44" s="120"/>
      <c r="P44" s="7"/>
    </row>
    <row r="45" spans="1:237" ht="14.25" x14ac:dyDescent="0.2">
      <c r="B45" s="118"/>
      <c r="C45" s="123"/>
      <c r="D45" s="123"/>
      <c r="E45" s="123"/>
      <c r="F45" s="123"/>
      <c r="G45" s="123"/>
      <c r="H45" s="123"/>
      <c r="I45" s="123"/>
      <c r="J45" s="123"/>
      <c r="K45" s="123"/>
      <c r="L45" s="123"/>
      <c r="M45" s="123"/>
      <c r="N45" s="123"/>
      <c r="O45" s="121"/>
      <c r="P45" s="7"/>
    </row>
    <row r="46" spans="1:237" x14ac:dyDescent="0.2">
      <c r="B46" s="118"/>
      <c r="C46" s="66"/>
      <c r="D46" s="66"/>
      <c r="E46" s="67"/>
      <c r="F46" s="68"/>
      <c r="G46" s="69"/>
      <c r="H46" s="69"/>
      <c r="I46" s="71"/>
      <c r="J46" s="69"/>
      <c r="K46" s="69"/>
      <c r="L46" s="7"/>
      <c r="M46" s="7"/>
      <c r="N46" s="7"/>
      <c r="O46" s="7"/>
      <c r="P46" s="7"/>
    </row>
    <row r="47" spans="1:237" x14ac:dyDescent="0.2">
      <c r="B47" s="118"/>
      <c r="C47" s="66"/>
      <c r="D47" s="66"/>
      <c r="E47" s="67"/>
      <c r="F47" s="68"/>
      <c r="G47" s="69"/>
      <c r="H47" s="69"/>
      <c r="I47" s="71"/>
      <c r="J47" s="72"/>
      <c r="K47" s="72"/>
      <c r="L47" s="9"/>
      <c r="M47" s="7"/>
      <c r="N47" s="7"/>
      <c r="O47" s="7"/>
      <c r="P47" s="7"/>
    </row>
    <row r="48" spans="1:237" x14ac:dyDescent="0.2">
      <c r="C48" s="66"/>
      <c r="D48" s="66"/>
      <c r="E48" s="67"/>
      <c r="F48" s="68"/>
      <c r="G48" s="69"/>
      <c r="H48" s="69"/>
      <c r="I48" s="69"/>
      <c r="J48" s="69"/>
      <c r="K48" s="69"/>
      <c r="L48" s="7"/>
    </row>
  </sheetData>
  <sheetProtection algorithmName="SHA-512" hashValue="hnwTX7rNdyALPl8vkFfzKlNA0IrJ1Hcg8l7wuKl3ClDNBVLvNE++37DAmKjGqVO3jOiQjeEk+VuO0+cmoqt0Pg==" saltValue="d2mKebdkJXA/ewo5NQCueg==" spinCount="100000" sheet="1" formatCells="0" formatColumns="0" formatRows="0" selectLockedCells="1" sort="0" autoFilter="0" pivotTables="0"/>
  <autoFilter ref="A16:Q29"/>
  <mergeCells count="21">
    <mergeCell ref="E34:Q34"/>
    <mergeCell ref="A4:Q4"/>
    <mergeCell ref="A6:Q6"/>
    <mergeCell ref="O11:P11"/>
    <mergeCell ref="O12:P12"/>
    <mergeCell ref="A14:A15"/>
    <mergeCell ref="B14:B15"/>
    <mergeCell ref="C14:C15"/>
    <mergeCell ref="D14:D15"/>
    <mergeCell ref="E14:E15"/>
    <mergeCell ref="F14:F15"/>
    <mergeCell ref="G14:L14"/>
    <mergeCell ref="M14:Q14"/>
    <mergeCell ref="A27:L27"/>
    <mergeCell ref="A28:K28"/>
    <mergeCell ref="A29:L29"/>
    <mergeCell ref="E35:Q35"/>
    <mergeCell ref="E36:Q36"/>
    <mergeCell ref="E37:Q37"/>
    <mergeCell ref="E38:H38"/>
    <mergeCell ref="C39:E39"/>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62"/>
  <sheetViews>
    <sheetView view="pageBreakPreview" topLeftCell="A22"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1505</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1506</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Kopsav.2!A6</f>
        <v>Objekta nosaukums: „Tramvaju līnijas pieguļošās teritorijas kompleksa rekonstrukcija Liepājā." 2.kārta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740</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Q43</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25.5" x14ac:dyDescent="0.2">
      <c r="A17" s="208" t="s">
        <v>49</v>
      </c>
      <c r="B17" s="202" t="s">
        <v>813</v>
      </c>
      <c r="C17" s="222" t="s">
        <v>172</v>
      </c>
      <c r="D17" s="220"/>
      <c r="E17" s="202"/>
      <c r="F17" s="202"/>
      <c r="G17" s="203"/>
      <c r="H17" s="203"/>
      <c r="I17" s="203"/>
      <c r="J17" s="203"/>
      <c r="K17" s="203"/>
      <c r="L17" s="203"/>
      <c r="M17" s="203"/>
      <c r="N17" s="203"/>
      <c r="O17" s="203"/>
      <c r="P17" s="203"/>
      <c r="Q17" s="203"/>
    </row>
    <row r="18" spans="1:17" ht="25.5" x14ac:dyDescent="0.2">
      <c r="A18" s="105" t="s">
        <v>67</v>
      </c>
      <c r="B18" s="106"/>
      <c r="C18" s="111" t="s">
        <v>815</v>
      </c>
      <c r="D18" s="111"/>
      <c r="E18" s="228" t="s">
        <v>70</v>
      </c>
      <c r="F18" s="206">
        <v>120</v>
      </c>
      <c r="G18" s="37"/>
      <c r="H18" s="37"/>
      <c r="I18" s="38">
        <f t="shared" ref="I18:I40" si="0">ROUND(G18*H18,2)</f>
        <v>0</v>
      </c>
      <c r="J18" s="37"/>
      <c r="K18" s="37"/>
      <c r="L18" s="38">
        <f t="shared" ref="L18:L40" si="1">I18+J18+K18</f>
        <v>0</v>
      </c>
      <c r="M18" s="38">
        <f t="shared" ref="M18:M40" si="2">ROUND(F18*G18,2)</f>
        <v>0</v>
      </c>
      <c r="N18" s="38">
        <f t="shared" ref="N18:N40" si="3">ROUND(F18*I18,2)</f>
        <v>0</v>
      </c>
      <c r="O18" s="38">
        <f t="shared" ref="O18:O40" si="4">ROUND(F18*J18,2)</f>
        <v>0</v>
      </c>
      <c r="P18" s="38">
        <f t="shared" ref="P18:P40" si="5">ROUND(F18*K18,2)</f>
        <v>0</v>
      </c>
      <c r="Q18" s="38">
        <f t="shared" ref="Q18:Q40" si="6">N18+O18+P18</f>
        <v>0</v>
      </c>
    </row>
    <row r="19" spans="1:17" ht="25.5" x14ac:dyDescent="0.2">
      <c r="A19" s="105" t="s">
        <v>69</v>
      </c>
      <c r="B19" s="106"/>
      <c r="C19" s="111" t="s">
        <v>816</v>
      </c>
      <c r="D19" s="111"/>
      <c r="E19" s="228" t="s">
        <v>70</v>
      </c>
      <c r="F19" s="206">
        <v>195</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17" ht="25.5" x14ac:dyDescent="0.2">
      <c r="A20" s="105" t="s">
        <v>71</v>
      </c>
      <c r="B20" s="106"/>
      <c r="C20" s="111" t="s">
        <v>817</v>
      </c>
      <c r="D20" s="111"/>
      <c r="E20" s="228" t="s">
        <v>81</v>
      </c>
      <c r="F20" s="206">
        <v>40</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17" ht="38.25" x14ac:dyDescent="0.2">
      <c r="A21" s="105" t="s">
        <v>108</v>
      </c>
      <c r="B21" s="106"/>
      <c r="C21" s="111" t="s">
        <v>1507</v>
      </c>
      <c r="D21" s="111"/>
      <c r="E21" s="228" t="s">
        <v>107</v>
      </c>
      <c r="F21" s="206">
        <v>2</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x14ac:dyDescent="0.2">
      <c r="A22" s="105" t="s">
        <v>109</v>
      </c>
      <c r="B22" s="106"/>
      <c r="C22" s="111" t="s">
        <v>1508</v>
      </c>
      <c r="D22" s="111"/>
      <c r="E22" s="228" t="s">
        <v>70</v>
      </c>
      <c r="F22" s="206">
        <v>5</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x14ac:dyDescent="0.2">
      <c r="A23" s="105" t="s">
        <v>110</v>
      </c>
      <c r="B23" s="106"/>
      <c r="C23" s="111" t="s">
        <v>1509</v>
      </c>
      <c r="D23" s="111"/>
      <c r="E23" s="228" t="s">
        <v>70</v>
      </c>
      <c r="F23" s="206">
        <v>20</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x14ac:dyDescent="0.2">
      <c r="A24" s="105" t="s">
        <v>111</v>
      </c>
      <c r="B24" s="106"/>
      <c r="C24" s="111" t="s">
        <v>809</v>
      </c>
      <c r="D24" s="111"/>
      <c r="E24" s="106" t="s">
        <v>70</v>
      </c>
      <c r="F24" s="106">
        <v>315</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x14ac:dyDescent="0.2">
      <c r="A25" s="105" t="s">
        <v>112</v>
      </c>
      <c r="B25" s="106"/>
      <c r="C25" s="111" t="s">
        <v>820</v>
      </c>
      <c r="D25" s="111"/>
      <c r="E25" s="106" t="s">
        <v>74</v>
      </c>
      <c r="F25" s="106" t="s">
        <v>1510</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ht="38.25" x14ac:dyDescent="0.2">
      <c r="A26" s="208" t="s">
        <v>50</v>
      </c>
      <c r="B26" s="202" t="s">
        <v>778</v>
      </c>
      <c r="C26" s="222" t="s">
        <v>822</v>
      </c>
      <c r="D26" s="220" t="s">
        <v>814</v>
      </c>
      <c r="E26" s="202"/>
      <c r="F26" s="202"/>
      <c r="G26" s="203"/>
      <c r="H26" s="203"/>
      <c r="I26" s="203"/>
      <c r="J26" s="203"/>
      <c r="K26" s="203"/>
      <c r="L26" s="203"/>
      <c r="M26" s="203"/>
      <c r="N26" s="203"/>
      <c r="O26" s="203"/>
      <c r="P26" s="203"/>
      <c r="Q26" s="203"/>
    </row>
    <row r="27" spans="1:17" x14ac:dyDescent="0.2">
      <c r="A27" s="105" t="s">
        <v>72</v>
      </c>
      <c r="B27" s="106"/>
      <c r="C27" s="111" t="s">
        <v>1511</v>
      </c>
      <c r="D27" s="111"/>
      <c r="E27" s="106" t="s">
        <v>70</v>
      </c>
      <c r="F27" s="106">
        <v>105</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ht="25.5" x14ac:dyDescent="0.2">
      <c r="A28" s="105" t="s">
        <v>75</v>
      </c>
      <c r="B28" s="106"/>
      <c r="C28" s="111" t="s">
        <v>824</v>
      </c>
      <c r="D28" s="111"/>
      <c r="E28" s="106" t="s">
        <v>70</v>
      </c>
      <c r="F28" s="106">
        <v>105</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ht="25.5" x14ac:dyDescent="0.2">
      <c r="A29" s="105" t="s">
        <v>90</v>
      </c>
      <c r="B29" s="106"/>
      <c r="C29" s="111" t="s">
        <v>1512</v>
      </c>
      <c r="D29" s="111"/>
      <c r="E29" s="106" t="s">
        <v>70</v>
      </c>
      <c r="F29" s="106">
        <v>210</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ht="25.5" x14ac:dyDescent="0.2">
      <c r="A30" s="105" t="s">
        <v>91</v>
      </c>
      <c r="B30" s="106"/>
      <c r="C30" s="111" t="s">
        <v>825</v>
      </c>
      <c r="D30" s="111"/>
      <c r="E30" s="106" t="s">
        <v>70</v>
      </c>
      <c r="F30" s="106">
        <v>315</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x14ac:dyDescent="0.2">
      <c r="A31" s="105" t="s">
        <v>92</v>
      </c>
      <c r="B31" s="106"/>
      <c r="C31" s="111" t="s">
        <v>826</v>
      </c>
      <c r="D31" s="111"/>
      <c r="E31" s="106" t="s">
        <v>70</v>
      </c>
      <c r="F31" s="106">
        <v>25</v>
      </c>
      <c r="G31" s="37"/>
      <c r="H31" s="37"/>
      <c r="I31" s="38">
        <f t="shared" si="0"/>
        <v>0</v>
      </c>
      <c r="J31" s="37"/>
      <c r="K31" s="37"/>
      <c r="L31" s="38">
        <f t="shared" si="1"/>
        <v>0</v>
      </c>
      <c r="M31" s="38">
        <f t="shared" si="2"/>
        <v>0</v>
      </c>
      <c r="N31" s="38">
        <f t="shared" si="3"/>
        <v>0</v>
      </c>
      <c r="O31" s="38">
        <f t="shared" si="4"/>
        <v>0</v>
      </c>
      <c r="P31" s="38">
        <f t="shared" si="5"/>
        <v>0</v>
      </c>
      <c r="Q31" s="38">
        <f t="shared" si="6"/>
        <v>0</v>
      </c>
    </row>
    <row r="32" spans="1:17" x14ac:dyDescent="0.2">
      <c r="A32" s="105" t="s">
        <v>93</v>
      </c>
      <c r="B32" s="106"/>
      <c r="C32" s="111" t="s">
        <v>827</v>
      </c>
      <c r="D32" s="111"/>
      <c r="E32" s="106" t="s">
        <v>81</v>
      </c>
      <c r="F32" s="106">
        <v>40</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237" ht="25.5" x14ac:dyDescent="0.2">
      <c r="A33" s="105" t="s">
        <v>94</v>
      </c>
      <c r="B33" s="106"/>
      <c r="C33" s="111" t="s">
        <v>828</v>
      </c>
      <c r="D33" s="111"/>
      <c r="E33" s="106" t="s">
        <v>107</v>
      </c>
      <c r="F33" s="106">
        <v>2</v>
      </c>
      <c r="G33" s="37"/>
      <c r="H33" s="37"/>
      <c r="I33" s="38">
        <f t="shared" si="0"/>
        <v>0</v>
      </c>
      <c r="J33" s="37"/>
      <c r="K33" s="37"/>
      <c r="L33" s="38">
        <f t="shared" si="1"/>
        <v>0</v>
      </c>
      <c r="M33" s="38">
        <f t="shared" si="2"/>
        <v>0</v>
      </c>
      <c r="N33" s="38">
        <f t="shared" si="3"/>
        <v>0</v>
      </c>
      <c r="O33" s="38">
        <f t="shared" si="4"/>
        <v>0</v>
      </c>
      <c r="P33" s="38">
        <f t="shared" si="5"/>
        <v>0</v>
      </c>
      <c r="Q33" s="38">
        <f t="shared" si="6"/>
        <v>0</v>
      </c>
    </row>
    <row r="34" spans="1:237" ht="25.5" x14ac:dyDescent="0.2">
      <c r="A34" s="105" t="s">
        <v>95</v>
      </c>
      <c r="B34" s="106"/>
      <c r="C34" s="111" t="s">
        <v>829</v>
      </c>
      <c r="D34" s="111"/>
      <c r="E34" s="106" t="s">
        <v>81</v>
      </c>
      <c r="F34" s="106">
        <v>3</v>
      </c>
      <c r="G34" s="37"/>
      <c r="H34" s="37"/>
      <c r="I34" s="38">
        <f t="shared" si="0"/>
        <v>0</v>
      </c>
      <c r="J34" s="37"/>
      <c r="K34" s="37"/>
      <c r="L34" s="38">
        <f t="shared" si="1"/>
        <v>0</v>
      </c>
      <c r="M34" s="38">
        <f t="shared" si="2"/>
        <v>0</v>
      </c>
      <c r="N34" s="38">
        <f t="shared" si="3"/>
        <v>0</v>
      </c>
      <c r="O34" s="38">
        <f t="shared" si="4"/>
        <v>0</v>
      </c>
      <c r="P34" s="38">
        <f t="shared" si="5"/>
        <v>0</v>
      </c>
      <c r="Q34" s="38">
        <f t="shared" si="6"/>
        <v>0</v>
      </c>
    </row>
    <row r="35" spans="1:237" ht="25.5" x14ac:dyDescent="0.2">
      <c r="A35" s="105" t="s">
        <v>96</v>
      </c>
      <c r="B35" s="106"/>
      <c r="C35" s="111" t="s">
        <v>830</v>
      </c>
      <c r="D35" s="111"/>
      <c r="E35" s="106" t="s">
        <v>831</v>
      </c>
      <c r="F35" s="106">
        <v>3</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237" x14ac:dyDescent="0.2">
      <c r="A36" s="105" t="s">
        <v>275</v>
      </c>
      <c r="B36" s="106"/>
      <c r="C36" s="111" t="s">
        <v>832</v>
      </c>
      <c r="D36" s="111"/>
      <c r="E36" s="106" t="s">
        <v>107</v>
      </c>
      <c r="F36" s="106">
        <v>3</v>
      </c>
      <c r="G36" s="37"/>
      <c r="H36" s="37"/>
      <c r="I36" s="38">
        <f t="shared" si="0"/>
        <v>0</v>
      </c>
      <c r="J36" s="37"/>
      <c r="K36" s="37"/>
      <c r="L36" s="38">
        <f t="shared" si="1"/>
        <v>0</v>
      </c>
      <c r="M36" s="38">
        <f t="shared" si="2"/>
        <v>0</v>
      </c>
      <c r="N36" s="38">
        <f t="shared" si="3"/>
        <v>0</v>
      </c>
      <c r="O36" s="38">
        <f t="shared" si="4"/>
        <v>0</v>
      </c>
      <c r="P36" s="38">
        <f t="shared" si="5"/>
        <v>0</v>
      </c>
      <c r="Q36" s="38">
        <f t="shared" si="6"/>
        <v>0</v>
      </c>
    </row>
    <row r="37" spans="1:237" ht="38.25" x14ac:dyDescent="0.2">
      <c r="A37" s="105" t="s">
        <v>622</v>
      </c>
      <c r="B37" s="106"/>
      <c r="C37" s="111" t="s">
        <v>833</v>
      </c>
      <c r="D37" s="111"/>
      <c r="E37" s="105" t="s">
        <v>834</v>
      </c>
      <c r="F37" s="106">
        <v>3</v>
      </c>
      <c r="G37" s="37"/>
      <c r="H37" s="37"/>
      <c r="I37" s="38">
        <f t="shared" si="0"/>
        <v>0</v>
      </c>
      <c r="J37" s="37"/>
      <c r="K37" s="37"/>
      <c r="L37" s="38">
        <f t="shared" si="1"/>
        <v>0</v>
      </c>
      <c r="M37" s="38">
        <f t="shared" si="2"/>
        <v>0</v>
      </c>
      <c r="N37" s="38">
        <f t="shared" si="3"/>
        <v>0</v>
      </c>
      <c r="O37" s="38">
        <f t="shared" si="4"/>
        <v>0</v>
      </c>
      <c r="P37" s="38">
        <f t="shared" si="5"/>
        <v>0</v>
      </c>
      <c r="Q37" s="38">
        <f t="shared" si="6"/>
        <v>0</v>
      </c>
    </row>
    <row r="38" spans="1:237" x14ac:dyDescent="0.2">
      <c r="A38" s="105" t="s">
        <v>675</v>
      </c>
      <c r="B38" s="106"/>
      <c r="C38" s="111" t="s">
        <v>1513</v>
      </c>
      <c r="D38" s="111"/>
      <c r="E38" s="105" t="s">
        <v>74</v>
      </c>
      <c r="F38" s="106" t="s">
        <v>1510</v>
      </c>
      <c r="G38" s="37"/>
      <c r="H38" s="37"/>
      <c r="I38" s="38">
        <f t="shared" si="0"/>
        <v>0</v>
      </c>
      <c r="J38" s="37"/>
      <c r="K38" s="37"/>
      <c r="L38" s="38">
        <f t="shared" si="1"/>
        <v>0</v>
      </c>
      <c r="M38" s="38">
        <f t="shared" si="2"/>
        <v>0</v>
      </c>
      <c r="N38" s="38">
        <f t="shared" si="3"/>
        <v>0</v>
      </c>
      <c r="O38" s="38">
        <f t="shared" si="4"/>
        <v>0</v>
      </c>
      <c r="P38" s="38">
        <f t="shared" si="5"/>
        <v>0</v>
      </c>
      <c r="Q38" s="38">
        <f t="shared" si="6"/>
        <v>0</v>
      </c>
    </row>
    <row r="39" spans="1:237" ht="38.25" x14ac:dyDescent="0.2">
      <c r="A39" s="105" t="s">
        <v>725</v>
      </c>
      <c r="B39" s="106"/>
      <c r="C39" s="111" t="s">
        <v>1514</v>
      </c>
      <c r="D39" s="111"/>
      <c r="E39" s="106" t="s">
        <v>68</v>
      </c>
      <c r="F39" s="106">
        <v>21</v>
      </c>
      <c r="G39" s="37"/>
      <c r="H39" s="37"/>
      <c r="I39" s="38">
        <f t="shared" si="0"/>
        <v>0</v>
      </c>
      <c r="J39" s="37"/>
      <c r="K39" s="37"/>
      <c r="L39" s="38">
        <f t="shared" si="1"/>
        <v>0</v>
      </c>
      <c r="M39" s="38">
        <f t="shared" si="2"/>
        <v>0</v>
      </c>
      <c r="N39" s="38">
        <f t="shared" si="3"/>
        <v>0</v>
      </c>
      <c r="O39" s="38">
        <f t="shared" si="4"/>
        <v>0</v>
      </c>
      <c r="P39" s="38">
        <f t="shared" si="5"/>
        <v>0</v>
      </c>
      <c r="Q39" s="38">
        <f t="shared" si="6"/>
        <v>0</v>
      </c>
    </row>
    <row r="40" spans="1:237" ht="26.25" thickBot="1" x14ac:dyDescent="0.25">
      <c r="A40" s="108" t="s">
        <v>728</v>
      </c>
      <c r="B40" s="109"/>
      <c r="C40" s="112" t="s">
        <v>837</v>
      </c>
      <c r="D40" s="112"/>
      <c r="E40" s="229" t="s">
        <v>107</v>
      </c>
      <c r="F40" s="212">
        <v>1</v>
      </c>
      <c r="G40" s="77"/>
      <c r="H40" s="77"/>
      <c r="I40" s="78">
        <f t="shared" si="0"/>
        <v>0</v>
      </c>
      <c r="J40" s="77"/>
      <c r="K40" s="77"/>
      <c r="L40" s="78">
        <f t="shared" si="1"/>
        <v>0</v>
      </c>
      <c r="M40" s="78">
        <f t="shared" si="2"/>
        <v>0</v>
      </c>
      <c r="N40" s="78">
        <f t="shared" si="3"/>
        <v>0</v>
      </c>
      <c r="O40" s="78">
        <f t="shared" si="4"/>
        <v>0</v>
      </c>
      <c r="P40" s="78">
        <f t="shared" si="5"/>
        <v>0</v>
      </c>
      <c r="Q40" s="78">
        <f t="shared" si="6"/>
        <v>0</v>
      </c>
    </row>
    <row r="41" spans="1:237" x14ac:dyDescent="0.2">
      <c r="A41" s="324" t="s">
        <v>13</v>
      </c>
      <c r="B41" s="325"/>
      <c r="C41" s="325"/>
      <c r="D41" s="325"/>
      <c r="E41" s="325"/>
      <c r="F41" s="325"/>
      <c r="G41" s="325"/>
      <c r="H41" s="325"/>
      <c r="I41" s="325"/>
      <c r="J41" s="325"/>
      <c r="K41" s="325"/>
      <c r="L41" s="325"/>
      <c r="M41" s="39">
        <f>SUM(M17:M40)</f>
        <v>0</v>
      </c>
      <c r="N41" s="39">
        <f>SUM(N17:N40)</f>
        <v>0</v>
      </c>
      <c r="O41" s="39">
        <f>SUM(O17:O40)</f>
        <v>0</v>
      </c>
      <c r="P41" s="39">
        <f>SUM(P17:P40)</f>
        <v>0</v>
      </c>
      <c r="Q41" s="39">
        <f>SUM(Q17:Q40)</f>
        <v>0</v>
      </c>
      <c r="R41" s="16"/>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row>
    <row r="42" spans="1:237" ht="26.25" customHeight="1" thickBot="1" x14ac:dyDescent="0.25">
      <c r="A42" s="332" t="s">
        <v>37</v>
      </c>
      <c r="B42" s="333"/>
      <c r="C42" s="333"/>
      <c r="D42" s="333"/>
      <c r="E42" s="333"/>
      <c r="F42" s="333"/>
      <c r="G42" s="333"/>
      <c r="H42" s="333"/>
      <c r="I42" s="333"/>
      <c r="J42" s="333"/>
      <c r="K42" s="334"/>
      <c r="L42" s="40"/>
      <c r="M42" s="41"/>
      <c r="N42" s="41"/>
      <c r="O42" s="41">
        <f>ROUND(O41*L42,2)</f>
        <v>0</v>
      </c>
      <c r="P42" s="41"/>
      <c r="Q42" s="41">
        <f>O42</f>
        <v>0</v>
      </c>
      <c r="R42" s="42"/>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row>
    <row r="43" spans="1:237" ht="16.5" thickBot="1" x14ac:dyDescent="0.25">
      <c r="A43" s="326" t="s">
        <v>35</v>
      </c>
      <c r="B43" s="327"/>
      <c r="C43" s="327"/>
      <c r="D43" s="327"/>
      <c r="E43" s="327"/>
      <c r="F43" s="327"/>
      <c r="G43" s="327"/>
      <c r="H43" s="327"/>
      <c r="I43" s="327"/>
      <c r="J43" s="327"/>
      <c r="K43" s="327"/>
      <c r="L43" s="327"/>
      <c r="M43" s="115">
        <f>M41</f>
        <v>0</v>
      </c>
      <c r="N43" s="115">
        <f>N41</f>
        <v>0</v>
      </c>
      <c r="O43" s="115">
        <f>O41+O42</f>
        <v>0</v>
      </c>
      <c r="P43" s="115">
        <f>P41</f>
        <v>0</v>
      </c>
      <c r="Q43" s="116">
        <f>Q41+Q42</f>
        <v>0</v>
      </c>
      <c r="R43" s="16"/>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row>
    <row r="44" spans="1:237" ht="15" customHeight="1" x14ac:dyDescent="0.2">
      <c r="A44" s="113"/>
      <c r="B44" s="113"/>
      <c r="C44" s="113"/>
      <c r="D44" s="113"/>
      <c r="E44" s="113"/>
      <c r="F44" s="113"/>
      <c r="G44" s="113"/>
      <c r="H44" s="113"/>
      <c r="I44" s="113"/>
      <c r="J44" s="113"/>
      <c r="K44" s="113"/>
      <c r="L44" s="113"/>
      <c r="M44" s="114"/>
      <c r="N44" s="114"/>
      <c r="O44" s="114"/>
      <c r="P44" s="114"/>
      <c r="Q44" s="114"/>
      <c r="R44" s="16"/>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row>
    <row r="45" spans="1:237" ht="12.75" customHeight="1" x14ac:dyDescent="0.2">
      <c r="A45" s="113"/>
      <c r="B45" s="113"/>
      <c r="C45" s="113"/>
      <c r="D45" s="113"/>
      <c r="E45" s="113"/>
      <c r="F45" s="113"/>
      <c r="G45" s="113"/>
      <c r="H45" s="113"/>
      <c r="I45" s="113"/>
      <c r="J45" s="113"/>
      <c r="K45" s="113"/>
      <c r="L45" s="113"/>
      <c r="M45" s="113"/>
      <c r="N45" s="113"/>
      <c r="O45" s="113"/>
      <c r="P45" s="113"/>
      <c r="Q45" s="114"/>
      <c r="R45" s="16"/>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row>
    <row r="46" spans="1:237" x14ac:dyDescent="0.2">
      <c r="A46" s="117" t="s">
        <v>36</v>
      </c>
      <c r="B46" s="113"/>
      <c r="C46" s="113"/>
      <c r="D46" s="113"/>
      <c r="E46" s="113"/>
      <c r="F46" s="113"/>
      <c r="G46" s="113"/>
      <c r="H46" s="113"/>
      <c r="I46" s="113"/>
      <c r="J46" s="113"/>
      <c r="K46" s="113"/>
      <c r="L46" s="113"/>
      <c r="M46" s="114"/>
      <c r="N46" s="114"/>
      <c r="O46" s="114"/>
      <c r="P46" s="114"/>
      <c r="Q46" s="114"/>
      <c r="R46" s="16"/>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row>
    <row r="47" spans="1:237" x14ac:dyDescent="0.2">
      <c r="A47" s="44"/>
      <c r="B47" s="44"/>
      <c r="C47" s="45"/>
      <c r="D47" s="45"/>
      <c r="E47" s="46"/>
      <c r="F47" s="47"/>
      <c r="G47" s="48"/>
      <c r="H47" s="48"/>
      <c r="I47" s="48"/>
      <c r="J47" s="48"/>
      <c r="K47" s="48"/>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c r="GS47" s="44"/>
      <c r="GT47" s="44"/>
      <c r="GU47" s="44"/>
      <c r="GV47" s="44"/>
      <c r="GW47" s="44"/>
      <c r="GX47" s="44"/>
      <c r="GY47" s="44"/>
      <c r="GZ47" s="44"/>
      <c r="HA47" s="44"/>
      <c r="HB47" s="44"/>
      <c r="HC47" s="44"/>
      <c r="HD47" s="44"/>
      <c r="HE47" s="44"/>
      <c r="HF47" s="44"/>
      <c r="HG47" s="44"/>
      <c r="HH47" s="44"/>
      <c r="HI47" s="44"/>
      <c r="HJ47" s="44"/>
      <c r="HK47" s="44"/>
      <c r="HL47" s="44"/>
      <c r="HM47" s="44"/>
      <c r="HN47" s="44"/>
      <c r="HO47" s="44"/>
      <c r="HP47" s="44"/>
      <c r="HQ47" s="44"/>
      <c r="HR47" s="44"/>
      <c r="HS47" s="44"/>
      <c r="HT47" s="44"/>
      <c r="HU47" s="44"/>
      <c r="HV47" s="44"/>
      <c r="HW47" s="44"/>
      <c r="HX47" s="44"/>
      <c r="HY47" s="44"/>
      <c r="HZ47" s="44"/>
      <c r="IA47" s="44"/>
      <c r="IB47" s="44"/>
      <c r="IC47" s="44"/>
    </row>
    <row r="48" spans="1:237" x14ac:dyDescent="0.2">
      <c r="A48" s="44"/>
      <c r="B48" s="44"/>
      <c r="C48" s="8"/>
      <c r="D48" s="49" t="s">
        <v>8</v>
      </c>
      <c r="E48" s="328">
        <f>Būv.KOPTĀME_!B30</f>
        <v>0</v>
      </c>
      <c r="F48" s="329"/>
      <c r="G48" s="329"/>
      <c r="H48" s="329"/>
      <c r="I48" s="329"/>
      <c r="J48" s="329"/>
      <c r="K48" s="329"/>
      <c r="L48" s="329"/>
      <c r="M48" s="329"/>
      <c r="N48" s="329"/>
      <c r="O48" s="329"/>
      <c r="P48" s="329"/>
      <c r="Q48" s="329"/>
      <c r="R48" s="48"/>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c r="GS48" s="44"/>
      <c r="GT48" s="44"/>
      <c r="GU48" s="44"/>
      <c r="GV48" s="44"/>
      <c r="GW48" s="44"/>
      <c r="GX48" s="44"/>
      <c r="GY48" s="44"/>
      <c r="GZ48" s="44"/>
      <c r="HA48" s="44"/>
      <c r="HB48" s="44"/>
      <c r="HC48" s="44"/>
      <c r="HD48" s="44"/>
      <c r="HE48" s="44"/>
      <c r="HF48" s="44"/>
      <c r="HG48" s="44"/>
      <c r="HH48" s="44"/>
      <c r="HI48" s="44"/>
      <c r="HJ48" s="44"/>
      <c r="HK48" s="44"/>
      <c r="HL48" s="44"/>
      <c r="HM48" s="44"/>
      <c r="HN48" s="44"/>
      <c r="HO48" s="44"/>
      <c r="HP48" s="44"/>
      <c r="HQ48" s="44"/>
      <c r="HR48" s="44"/>
      <c r="HS48" s="44"/>
      <c r="HT48" s="44"/>
      <c r="HU48" s="44"/>
      <c r="HV48" s="44"/>
      <c r="HW48" s="44"/>
      <c r="HX48" s="44"/>
      <c r="HY48" s="44"/>
      <c r="HZ48" s="44"/>
      <c r="IA48" s="44"/>
      <c r="IB48" s="44"/>
      <c r="IC48" s="44"/>
    </row>
    <row r="49" spans="1:237" x14ac:dyDescent="0.2">
      <c r="A49" s="50"/>
      <c r="B49" s="50"/>
      <c r="C49" s="8"/>
      <c r="D49" s="8"/>
      <c r="E49" s="321" t="s">
        <v>9</v>
      </c>
      <c r="F49" s="321"/>
      <c r="G49" s="321"/>
      <c r="H49" s="321"/>
      <c r="I49" s="321"/>
      <c r="J49" s="321"/>
      <c r="K49" s="321"/>
      <c r="L49" s="321"/>
      <c r="M49" s="321"/>
      <c r="N49" s="321"/>
      <c r="O49" s="321"/>
      <c r="P49" s="321"/>
      <c r="Q49" s="321"/>
      <c r="R49" s="16"/>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row>
    <row r="50" spans="1:237" x14ac:dyDescent="0.2">
      <c r="A50" s="51"/>
      <c r="B50" s="51"/>
      <c r="C50" s="8"/>
      <c r="D50" s="52" t="s">
        <v>14</v>
      </c>
      <c r="E50" s="330">
        <f>Kopsav.1!C44</f>
        <v>0</v>
      </c>
      <c r="F50" s="331"/>
      <c r="G50" s="331"/>
      <c r="H50" s="331"/>
      <c r="I50" s="331"/>
      <c r="J50" s="331"/>
      <c r="K50" s="331"/>
      <c r="L50" s="331"/>
      <c r="M50" s="331"/>
      <c r="N50" s="331"/>
      <c r="O50" s="331"/>
      <c r="P50" s="331"/>
      <c r="Q50" s="331"/>
      <c r="R50" s="16"/>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row>
    <row r="51" spans="1:237" x14ac:dyDescent="0.2">
      <c r="A51" s="51"/>
      <c r="B51" s="51"/>
      <c r="C51" s="53"/>
      <c r="D51" s="53"/>
      <c r="E51" s="321" t="s">
        <v>9</v>
      </c>
      <c r="F51" s="321"/>
      <c r="G51" s="321"/>
      <c r="H51" s="321"/>
      <c r="I51" s="321"/>
      <c r="J51" s="321"/>
      <c r="K51" s="321"/>
      <c r="L51" s="321"/>
      <c r="M51" s="321"/>
      <c r="N51" s="321"/>
      <c r="O51" s="321"/>
      <c r="P51" s="321"/>
      <c r="Q51" s="321"/>
      <c r="R51" s="16"/>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row>
    <row r="52" spans="1:237" x14ac:dyDescent="0.2">
      <c r="A52" s="51"/>
      <c r="B52" s="51"/>
      <c r="C52" s="8"/>
      <c r="D52" s="52" t="s">
        <v>15</v>
      </c>
      <c r="E52" s="322"/>
      <c r="F52" s="322"/>
      <c r="G52" s="322"/>
      <c r="H52" s="322"/>
      <c r="I52" s="54"/>
      <c r="J52" s="54"/>
      <c r="K52" s="54"/>
      <c r="L52" s="55"/>
      <c r="M52" s="55"/>
      <c r="N52" s="55"/>
      <c r="O52" s="55"/>
      <c r="P52" s="55"/>
      <c r="Q52" s="55"/>
      <c r="R52" s="16"/>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row>
    <row r="53" spans="1:237" x14ac:dyDescent="0.2">
      <c r="A53" s="51"/>
      <c r="B53" s="51"/>
      <c r="C53" s="323"/>
      <c r="D53" s="323"/>
      <c r="E53" s="323"/>
      <c r="F53" s="56"/>
      <c r="G53" s="57"/>
      <c r="H53" s="57"/>
      <c r="I53" s="57"/>
      <c r="J53" s="57"/>
      <c r="K53" s="57"/>
      <c r="L53" s="58"/>
      <c r="M53" s="58"/>
      <c r="N53" s="58"/>
      <c r="O53" s="58"/>
      <c r="P53" s="55"/>
      <c r="Q53" s="55"/>
      <c r="R53" s="16"/>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row>
    <row r="54" spans="1:237" x14ac:dyDescent="0.2">
      <c r="A54" s="59"/>
      <c r="B54" s="59"/>
      <c r="C54" s="60"/>
      <c r="D54" s="60"/>
      <c r="E54" s="61"/>
      <c r="F54" s="56"/>
      <c r="G54" s="62"/>
      <c r="H54" s="63"/>
      <c r="I54" s="63"/>
      <c r="J54" s="63"/>
      <c r="K54" s="63"/>
      <c r="L54" s="64"/>
      <c r="M54" s="64"/>
      <c r="N54" s="64"/>
      <c r="O54" s="64"/>
      <c r="P54" s="65"/>
      <c r="Q54" s="65"/>
      <c r="R54" s="18"/>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row>
    <row r="55" spans="1:237" x14ac:dyDescent="0.2">
      <c r="B55" s="118"/>
      <c r="C55" s="66"/>
      <c r="D55" s="66"/>
      <c r="E55" s="67"/>
      <c r="F55" s="68"/>
      <c r="G55" s="69"/>
      <c r="H55" s="69"/>
      <c r="I55" s="70"/>
      <c r="J55" s="69"/>
      <c r="K55" s="69"/>
      <c r="L55" s="7"/>
      <c r="M55" s="7"/>
      <c r="N55" s="7"/>
      <c r="O55" s="7"/>
      <c r="P55" s="7"/>
    </row>
    <row r="56" spans="1:237" ht="15" x14ac:dyDescent="0.2">
      <c r="B56" s="118"/>
      <c r="C56" s="122"/>
      <c r="D56" s="122"/>
      <c r="E56" s="122"/>
      <c r="F56" s="122"/>
      <c r="G56" s="122"/>
      <c r="H56" s="122"/>
      <c r="I56" s="122"/>
      <c r="J56" s="122"/>
      <c r="K56" s="122"/>
      <c r="L56" s="122"/>
      <c r="M56" s="122"/>
      <c r="N56" s="119"/>
      <c r="O56" s="120"/>
      <c r="P56" s="7"/>
    </row>
    <row r="57" spans="1:237" ht="15" x14ac:dyDescent="0.2">
      <c r="B57" s="118"/>
      <c r="C57" s="122"/>
      <c r="D57" s="122"/>
      <c r="E57" s="122"/>
      <c r="F57" s="122"/>
      <c r="G57" s="122"/>
      <c r="H57" s="122"/>
      <c r="I57" s="122"/>
      <c r="J57" s="122"/>
      <c r="K57" s="122"/>
      <c r="L57" s="122"/>
      <c r="M57" s="122"/>
      <c r="N57" s="119"/>
      <c r="O57" s="120"/>
      <c r="P57" s="7"/>
    </row>
    <row r="58" spans="1:237" ht="15" x14ac:dyDescent="0.2">
      <c r="B58" s="118"/>
      <c r="C58" s="122"/>
      <c r="D58" s="122"/>
      <c r="E58" s="122"/>
      <c r="F58" s="122"/>
      <c r="G58" s="122"/>
      <c r="H58" s="122"/>
      <c r="I58" s="122"/>
      <c r="J58" s="122"/>
      <c r="K58" s="122"/>
      <c r="L58" s="122"/>
      <c r="M58" s="122"/>
      <c r="N58" s="119"/>
      <c r="O58" s="120"/>
      <c r="P58" s="7"/>
    </row>
    <row r="59" spans="1:237" ht="14.25" x14ac:dyDescent="0.2">
      <c r="B59" s="118"/>
      <c r="C59" s="123"/>
      <c r="D59" s="123"/>
      <c r="E59" s="123"/>
      <c r="F59" s="123"/>
      <c r="G59" s="123"/>
      <c r="H59" s="123"/>
      <c r="I59" s="123"/>
      <c r="J59" s="123"/>
      <c r="K59" s="123"/>
      <c r="L59" s="123"/>
      <c r="M59" s="123"/>
      <c r="N59" s="123"/>
      <c r="O59" s="121"/>
      <c r="P59" s="7"/>
    </row>
    <row r="60" spans="1:237" x14ac:dyDescent="0.2">
      <c r="B60" s="118"/>
      <c r="C60" s="66"/>
      <c r="D60" s="66"/>
      <c r="E60" s="67"/>
      <c r="F60" s="68"/>
      <c r="G60" s="69"/>
      <c r="H60" s="69"/>
      <c r="I60" s="71"/>
      <c r="J60" s="69"/>
      <c r="K60" s="69"/>
      <c r="L60" s="7"/>
      <c r="M60" s="7"/>
      <c r="N60" s="7"/>
      <c r="O60" s="7"/>
      <c r="P60" s="7"/>
    </row>
    <row r="61" spans="1:237" x14ac:dyDescent="0.2">
      <c r="B61" s="118"/>
      <c r="C61" s="66"/>
      <c r="D61" s="66"/>
      <c r="E61" s="67"/>
      <c r="F61" s="68"/>
      <c r="G61" s="69"/>
      <c r="H61" s="69"/>
      <c r="I61" s="71"/>
      <c r="J61" s="72"/>
      <c r="K61" s="72"/>
      <c r="L61" s="9"/>
      <c r="M61" s="7"/>
      <c r="N61" s="7"/>
      <c r="O61" s="7"/>
      <c r="P61" s="7"/>
    </row>
    <row r="62" spans="1:237" x14ac:dyDescent="0.2">
      <c r="C62" s="66"/>
      <c r="D62" s="66"/>
      <c r="E62" s="67"/>
      <c r="F62" s="68"/>
      <c r="G62" s="69"/>
      <c r="H62" s="69"/>
      <c r="I62" s="69"/>
      <c r="J62" s="69"/>
      <c r="K62" s="69"/>
      <c r="L62" s="7"/>
    </row>
  </sheetData>
  <sheetProtection algorithmName="SHA-512" hashValue="hwgbawU3WIYSjisJqgR5HP4UA0G81qv9IwNuleRHvSCrMWfFZIwDzwfBNGym3hrJeHPv72XEErBDq0dxgtkQEQ==" saltValue="LaNgWnZRPx1vQxjxDKILqg==" spinCount="100000" sheet="1" formatCells="0" formatColumns="0" formatRows="0" selectLockedCells="1" sort="0" autoFilter="0" pivotTables="0"/>
  <autoFilter ref="A16:Q43"/>
  <mergeCells count="21">
    <mergeCell ref="E48:Q48"/>
    <mergeCell ref="A4:Q4"/>
    <mergeCell ref="A6:Q6"/>
    <mergeCell ref="O11:P11"/>
    <mergeCell ref="O12:P12"/>
    <mergeCell ref="A14:A15"/>
    <mergeCell ref="B14:B15"/>
    <mergeCell ref="C14:C15"/>
    <mergeCell ref="D14:D15"/>
    <mergeCell ref="E14:E15"/>
    <mergeCell ref="F14:F15"/>
    <mergeCell ref="G14:L14"/>
    <mergeCell ref="M14:Q14"/>
    <mergeCell ref="A41:L41"/>
    <mergeCell ref="A42:K42"/>
    <mergeCell ref="A43:L43"/>
    <mergeCell ref="E49:Q49"/>
    <mergeCell ref="E50:Q50"/>
    <mergeCell ref="E51:Q51"/>
    <mergeCell ref="E52:H52"/>
    <mergeCell ref="C53:E53"/>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33" max="16"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54"/>
  <sheetViews>
    <sheetView view="pageBreakPreview" topLeftCell="A10" zoomScale="90" zoomScaleNormal="100" zoomScaleSheetLayoutView="90" workbookViewId="0">
      <selection activeCell="T22" sqref="T22"/>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1515</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1516</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Kopsav.2!A6</f>
        <v>Objekta nosaukums: „Tramvaju līnijas pieguļošās teritorijas kompleksa rekonstrukcija Liepājā." 2.kārta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1517</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Q35</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25.5" x14ac:dyDescent="0.2">
      <c r="A17" s="208" t="s">
        <v>49</v>
      </c>
      <c r="B17" s="202" t="s">
        <v>813</v>
      </c>
      <c r="C17" s="222" t="s">
        <v>822</v>
      </c>
      <c r="D17" s="220" t="s">
        <v>780</v>
      </c>
      <c r="E17" s="202"/>
      <c r="F17" s="202"/>
      <c r="G17" s="203"/>
      <c r="H17" s="203"/>
      <c r="I17" s="203"/>
      <c r="J17" s="203"/>
      <c r="K17" s="203"/>
      <c r="L17" s="203"/>
      <c r="M17" s="203"/>
      <c r="N17" s="203"/>
      <c r="O17" s="203"/>
      <c r="P17" s="203"/>
      <c r="Q17" s="203"/>
    </row>
    <row r="18" spans="1:17" ht="25.5" x14ac:dyDescent="0.2">
      <c r="A18" s="105" t="s">
        <v>50</v>
      </c>
      <c r="B18" s="106"/>
      <c r="C18" s="111" t="s">
        <v>1518</v>
      </c>
      <c r="D18" s="111"/>
      <c r="E18" s="228" t="s">
        <v>70</v>
      </c>
      <c r="F18" s="206">
        <v>130</v>
      </c>
      <c r="G18" s="37"/>
      <c r="H18" s="37"/>
      <c r="I18" s="38">
        <f t="shared" ref="I18:I32" si="0">ROUND(G18*H18,2)</f>
        <v>0</v>
      </c>
      <c r="J18" s="37"/>
      <c r="K18" s="37"/>
      <c r="L18" s="38">
        <f t="shared" ref="L18:L32" si="1">I18+J18+K18</f>
        <v>0</v>
      </c>
      <c r="M18" s="38">
        <f t="shared" ref="M18:M32" si="2">ROUND(F18*G18,2)</f>
        <v>0</v>
      </c>
      <c r="N18" s="38">
        <f t="shared" ref="N18:N32" si="3">ROUND(F18*I18,2)</f>
        <v>0</v>
      </c>
      <c r="O18" s="38">
        <f t="shared" ref="O18:O32" si="4">ROUND(F18*J18,2)</f>
        <v>0</v>
      </c>
      <c r="P18" s="38">
        <f t="shared" ref="P18:P32" si="5">ROUND(F18*K18,2)</f>
        <v>0</v>
      </c>
      <c r="Q18" s="38">
        <f t="shared" ref="Q18:Q32" si="6">N18+O18+P18</f>
        <v>0</v>
      </c>
    </row>
    <row r="19" spans="1:17" x14ac:dyDescent="0.2">
      <c r="A19" s="105" t="s">
        <v>51</v>
      </c>
      <c r="B19" s="106"/>
      <c r="C19" s="111" t="s">
        <v>1519</v>
      </c>
      <c r="D19" s="111"/>
      <c r="E19" s="228" t="s">
        <v>126</v>
      </c>
      <c r="F19" s="206">
        <v>3</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17" ht="25.5" x14ac:dyDescent="0.2">
      <c r="A20" s="105" t="s">
        <v>52</v>
      </c>
      <c r="B20" s="106"/>
      <c r="C20" s="111" t="s">
        <v>1520</v>
      </c>
      <c r="D20" s="111"/>
      <c r="E20" s="228" t="s">
        <v>70</v>
      </c>
      <c r="F20" s="206">
        <v>130</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17" ht="25.5" x14ac:dyDescent="0.2">
      <c r="A21" s="105" t="s">
        <v>53</v>
      </c>
      <c r="B21" s="106"/>
      <c r="C21" s="111" t="s">
        <v>1521</v>
      </c>
      <c r="D21" s="111"/>
      <c r="E21" s="228" t="s">
        <v>126</v>
      </c>
      <c r="F21" s="206">
        <v>4</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ht="25.5" x14ac:dyDescent="0.2">
      <c r="A22" s="105" t="s">
        <v>54</v>
      </c>
      <c r="B22" s="106"/>
      <c r="C22" s="111" t="s">
        <v>1522</v>
      </c>
      <c r="D22" s="111"/>
      <c r="E22" s="228" t="s">
        <v>126</v>
      </c>
      <c r="F22" s="206">
        <v>1</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ht="25.5" x14ac:dyDescent="0.2">
      <c r="A23" s="105" t="s">
        <v>55</v>
      </c>
      <c r="B23" s="106"/>
      <c r="C23" s="111" t="s">
        <v>1523</v>
      </c>
      <c r="D23" s="111"/>
      <c r="E23" s="228" t="s">
        <v>126</v>
      </c>
      <c r="F23" s="206">
        <v>4</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ht="25.5" x14ac:dyDescent="0.2">
      <c r="A24" s="105" t="s">
        <v>56</v>
      </c>
      <c r="B24" s="106"/>
      <c r="C24" s="111" t="s">
        <v>1524</v>
      </c>
      <c r="D24" s="111"/>
      <c r="E24" s="228" t="s">
        <v>126</v>
      </c>
      <c r="F24" s="106">
        <v>1</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x14ac:dyDescent="0.2">
      <c r="A25" s="105" t="s">
        <v>117</v>
      </c>
      <c r="B25" s="106"/>
      <c r="C25" s="111" t="s">
        <v>1525</v>
      </c>
      <c r="D25" s="111"/>
      <c r="E25" s="228" t="s">
        <v>126</v>
      </c>
      <c r="F25" s="106">
        <v>1</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ht="25.5" x14ac:dyDescent="0.2">
      <c r="A26" s="105" t="s">
        <v>118</v>
      </c>
      <c r="B26" s="106"/>
      <c r="C26" s="111" t="s">
        <v>1526</v>
      </c>
      <c r="D26" s="111"/>
      <c r="E26" s="228" t="s">
        <v>126</v>
      </c>
      <c r="F26" s="206">
        <v>1</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ht="25.5" x14ac:dyDescent="0.2">
      <c r="A27" s="105" t="s">
        <v>119</v>
      </c>
      <c r="B27" s="106"/>
      <c r="C27" s="111" t="s">
        <v>1527</v>
      </c>
      <c r="D27" s="111"/>
      <c r="E27" s="228" t="s">
        <v>126</v>
      </c>
      <c r="F27" s="206">
        <v>1</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ht="25.5" x14ac:dyDescent="0.2">
      <c r="A28" s="105" t="s">
        <v>120</v>
      </c>
      <c r="B28" s="106"/>
      <c r="C28" s="111" t="s">
        <v>1528</v>
      </c>
      <c r="D28" s="111"/>
      <c r="E28" s="106" t="s">
        <v>132</v>
      </c>
      <c r="F28" s="106">
        <v>1</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ht="25.5" x14ac:dyDescent="0.2">
      <c r="A29" s="105" t="s">
        <v>121</v>
      </c>
      <c r="B29" s="106"/>
      <c r="C29" s="111" t="s">
        <v>1529</v>
      </c>
      <c r="D29" s="111"/>
      <c r="E29" s="106" t="s">
        <v>1530</v>
      </c>
      <c r="F29" s="106">
        <v>1</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ht="25.5" x14ac:dyDescent="0.2">
      <c r="A30" s="105" t="s">
        <v>122</v>
      </c>
      <c r="B30" s="106"/>
      <c r="C30" s="111" t="s">
        <v>1531</v>
      </c>
      <c r="D30" s="111"/>
      <c r="E30" s="228" t="s">
        <v>126</v>
      </c>
      <c r="F30" s="106">
        <v>1</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ht="25.5" x14ac:dyDescent="0.2">
      <c r="A31" s="105" t="s">
        <v>123</v>
      </c>
      <c r="B31" s="106"/>
      <c r="C31" s="111" t="s">
        <v>1532</v>
      </c>
      <c r="D31" s="111"/>
      <c r="E31" s="106" t="s">
        <v>70</v>
      </c>
      <c r="F31" s="106">
        <v>63</v>
      </c>
      <c r="G31" s="37"/>
      <c r="H31" s="37"/>
      <c r="I31" s="38">
        <f t="shared" si="0"/>
        <v>0</v>
      </c>
      <c r="J31" s="37"/>
      <c r="K31" s="37"/>
      <c r="L31" s="38">
        <f t="shared" si="1"/>
        <v>0</v>
      </c>
      <c r="M31" s="38">
        <f t="shared" si="2"/>
        <v>0</v>
      </c>
      <c r="N31" s="38">
        <f t="shared" si="3"/>
        <v>0</v>
      </c>
      <c r="O31" s="38">
        <f t="shared" si="4"/>
        <v>0</v>
      </c>
      <c r="P31" s="38">
        <f t="shared" si="5"/>
        <v>0</v>
      </c>
      <c r="Q31" s="38">
        <f t="shared" si="6"/>
        <v>0</v>
      </c>
    </row>
    <row r="32" spans="1:17" ht="26.25" thickBot="1" x14ac:dyDescent="0.25">
      <c r="A32" s="108" t="s">
        <v>124</v>
      </c>
      <c r="B32" s="109"/>
      <c r="C32" s="112" t="s">
        <v>1533</v>
      </c>
      <c r="D32" s="112"/>
      <c r="E32" s="109" t="s">
        <v>132</v>
      </c>
      <c r="F32" s="109">
        <v>1</v>
      </c>
      <c r="G32" s="77"/>
      <c r="H32" s="77"/>
      <c r="I32" s="78">
        <f t="shared" si="0"/>
        <v>0</v>
      </c>
      <c r="J32" s="77"/>
      <c r="K32" s="77"/>
      <c r="L32" s="78">
        <f t="shared" si="1"/>
        <v>0</v>
      </c>
      <c r="M32" s="78">
        <f t="shared" si="2"/>
        <v>0</v>
      </c>
      <c r="N32" s="78">
        <f t="shared" si="3"/>
        <v>0</v>
      </c>
      <c r="O32" s="78">
        <f t="shared" si="4"/>
        <v>0</v>
      </c>
      <c r="P32" s="78">
        <f t="shared" si="5"/>
        <v>0</v>
      </c>
      <c r="Q32" s="78">
        <f t="shared" si="6"/>
        <v>0</v>
      </c>
    </row>
    <row r="33" spans="1:237" x14ac:dyDescent="0.2">
      <c r="A33" s="324" t="s">
        <v>13</v>
      </c>
      <c r="B33" s="325"/>
      <c r="C33" s="325"/>
      <c r="D33" s="325"/>
      <c r="E33" s="325"/>
      <c r="F33" s="325"/>
      <c r="G33" s="325"/>
      <c r="H33" s="325"/>
      <c r="I33" s="325"/>
      <c r="J33" s="325"/>
      <c r="K33" s="325"/>
      <c r="L33" s="325"/>
      <c r="M33" s="39">
        <f>SUM(M17:M32)</f>
        <v>0</v>
      </c>
      <c r="N33" s="39">
        <f>SUM(N17:N32)</f>
        <v>0</v>
      </c>
      <c r="O33" s="39">
        <f>SUM(O17:O32)</f>
        <v>0</v>
      </c>
      <c r="P33" s="39">
        <f>SUM(P17:P32)</f>
        <v>0</v>
      </c>
      <c r="Q33" s="39">
        <f>SUM(Q17:Q32)</f>
        <v>0</v>
      </c>
      <c r="R33" s="16"/>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row>
    <row r="34" spans="1:237" ht="26.25" customHeight="1" thickBot="1" x14ac:dyDescent="0.25">
      <c r="A34" s="332" t="s">
        <v>37</v>
      </c>
      <c r="B34" s="333"/>
      <c r="C34" s="333"/>
      <c r="D34" s="333"/>
      <c r="E34" s="333"/>
      <c r="F34" s="333"/>
      <c r="G34" s="333"/>
      <c r="H34" s="333"/>
      <c r="I34" s="333"/>
      <c r="J34" s="333"/>
      <c r="K34" s="334"/>
      <c r="L34" s="40"/>
      <c r="M34" s="41"/>
      <c r="N34" s="41"/>
      <c r="O34" s="41">
        <f>ROUND(O33*L34,2)</f>
        <v>0</v>
      </c>
      <c r="P34" s="41"/>
      <c r="Q34" s="41">
        <f>O34</f>
        <v>0</v>
      </c>
      <c r="R34" s="42"/>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row>
    <row r="35" spans="1:237" ht="16.5" thickBot="1" x14ac:dyDescent="0.25">
      <c r="A35" s="326" t="s">
        <v>35</v>
      </c>
      <c r="B35" s="327"/>
      <c r="C35" s="327"/>
      <c r="D35" s="327"/>
      <c r="E35" s="327"/>
      <c r="F35" s="327"/>
      <c r="G35" s="327"/>
      <c r="H35" s="327"/>
      <c r="I35" s="327"/>
      <c r="J35" s="327"/>
      <c r="K35" s="327"/>
      <c r="L35" s="327"/>
      <c r="M35" s="115">
        <f>M33</f>
        <v>0</v>
      </c>
      <c r="N35" s="115">
        <f>N33</f>
        <v>0</v>
      </c>
      <c r="O35" s="115">
        <f>O33+O34</f>
        <v>0</v>
      </c>
      <c r="P35" s="115">
        <f>P33</f>
        <v>0</v>
      </c>
      <c r="Q35" s="116">
        <f>Q33+Q34</f>
        <v>0</v>
      </c>
      <c r="R35" s="16"/>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row>
    <row r="36" spans="1:237" ht="15" customHeight="1" x14ac:dyDescent="0.2">
      <c r="A36" s="113"/>
      <c r="B36" s="113"/>
      <c r="C36" s="113"/>
      <c r="D36" s="113"/>
      <c r="E36" s="113"/>
      <c r="F36" s="113"/>
      <c r="G36" s="113"/>
      <c r="H36" s="113"/>
      <c r="I36" s="113"/>
      <c r="J36" s="113"/>
      <c r="K36" s="113"/>
      <c r="L36" s="113"/>
      <c r="M36" s="114"/>
      <c r="N36" s="114"/>
      <c r="O36" s="114"/>
      <c r="P36" s="114"/>
      <c r="Q36" s="114"/>
      <c r="R36" s="16"/>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row>
    <row r="37" spans="1:237" ht="12.75" customHeight="1" x14ac:dyDescent="0.2">
      <c r="A37" s="113"/>
      <c r="B37" s="113"/>
      <c r="C37" s="113"/>
      <c r="D37" s="113"/>
      <c r="E37" s="113"/>
      <c r="F37" s="113"/>
      <c r="G37" s="113"/>
      <c r="H37" s="113"/>
      <c r="I37" s="113"/>
      <c r="J37" s="113"/>
      <c r="K37" s="113"/>
      <c r="L37" s="113"/>
      <c r="M37" s="113"/>
      <c r="N37" s="113"/>
      <c r="O37" s="113"/>
      <c r="P37" s="113"/>
      <c r="Q37" s="114"/>
      <c r="R37" s="16"/>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row>
    <row r="38" spans="1:237" x14ac:dyDescent="0.2">
      <c r="A38" s="117" t="s">
        <v>36</v>
      </c>
      <c r="B38" s="113"/>
      <c r="C38" s="113"/>
      <c r="D38" s="113"/>
      <c r="E38" s="113"/>
      <c r="F38" s="113"/>
      <c r="G38" s="113"/>
      <c r="H38" s="113"/>
      <c r="I38" s="113"/>
      <c r="J38" s="113"/>
      <c r="K38" s="113"/>
      <c r="L38" s="113"/>
      <c r="M38" s="114"/>
      <c r="N38" s="114"/>
      <c r="O38" s="114"/>
      <c r="P38" s="114"/>
      <c r="Q38" s="114"/>
      <c r="R38" s="16"/>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row>
    <row r="39" spans="1:237" x14ac:dyDescent="0.2">
      <c r="A39" s="44"/>
      <c r="B39" s="44"/>
      <c r="C39" s="45"/>
      <c r="D39" s="45"/>
      <c r="E39" s="46"/>
      <c r="F39" s="47"/>
      <c r="G39" s="48"/>
      <c r="H39" s="48"/>
      <c r="I39" s="48"/>
      <c r="J39" s="48"/>
      <c r="K39" s="48"/>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c r="HZ39" s="44"/>
      <c r="IA39" s="44"/>
      <c r="IB39" s="44"/>
      <c r="IC39" s="44"/>
    </row>
    <row r="40" spans="1:237" x14ac:dyDescent="0.2">
      <c r="A40" s="44"/>
      <c r="B40" s="44"/>
      <c r="C40" s="8"/>
      <c r="D40" s="49" t="s">
        <v>8</v>
      </c>
      <c r="E40" s="328">
        <f>Būv.KOPTĀME_!B30</f>
        <v>0</v>
      </c>
      <c r="F40" s="329"/>
      <c r="G40" s="329"/>
      <c r="H40" s="329"/>
      <c r="I40" s="329"/>
      <c r="J40" s="329"/>
      <c r="K40" s="329"/>
      <c r="L40" s="329"/>
      <c r="M40" s="329"/>
      <c r="N40" s="329"/>
      <c r="O40" s="329"/>
      <c r="P40" s="329"/>
      <c r="Q40" s="329"/>
      <c r="R40" s="48"/>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row>
    <row r="41" spans="1:237" x14ac:dyDescent="0.2">
      <c r="A41" s="50"/>
      <c r="B41" s="50"/>
      <c r="C41" s="8"/>
      <c r="D41" s="8"/>
      <c r="E41" s="321" t="s">
        <v>9</v>
      </c>
      <c r="F41" s="321"/>
      <c r="G41" s="321"/>
      <c r="H41" s="321"/>
      <c r="I41" s="321"/>
      <c r="J41" s="321"/>
      <c r="K41" s="321"/>
      <c r="L41" s="321"/>
      <c r="M41" s="321"/>
      <c r="N41" s="321"/>
      <c r="O41" s="321"/>
      <c r="P41" s="321"/>
      <c r="Q41" s="321"/>
      <c r="R41" s="16"/>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row>
    <row r="42" spans="1:237" x14ac:dyDescent="0.2">
      <c r="A42" s="51"/>
      <c r="B42" s="51"/>
      <c r="C42" s="8"/>
      <c r="D42" s="52" t="s">
        <v>14</v>
      </c>
      <c r="E42" s="330">
        <f>Kopsav.1!C44</f>
        <v>0</v>
      </c>
      <c r="F42" s="331"/>
      <c r="G42" s="331"/>
      <c r="H42" s="331"/>
      <c r="I42" s="331"/>
      <c r="J42" s="331"/>
      <c r="K42" s="331"/>
      <c r="L42" s="331"/>
      <c r="M42" s="331"/>
      <c r="N42" s="331"/>
      <c r="O42" s="331"/>
      <c r="P42" s="331"/>
      <c r="Q42" s="331"/>
      <c r="R42" s="16"/>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row>
    <row r="43" spans="1:237" x14ac:dyDescent="0.2">
      <c r="A43" s="51"/>
      <c r="B43" s="51"/>
      <c r="C43" s="53"/>
      <c r="D43" s="53"/>
      <c r="E43" s="321" t="s">
        <v>9</v>
      </c>
      <c r="F43" s="321"/>
      <c r="G43" s="321"/>
      <c r="H43" s="321"/>
      <c r="I43" s="321"/>
      <c r="J43" s="321"/>
      <c r="K43" s="321"/>
      <c r="L43" s="321"/>
      <c r="M43" s="321"/>
      <c r="N43" s="321"/>
      <c r="O43" s="321"/>
      <c r="P43" s="321"/>
      <c r="Q43" s="321"/>
      <c r="R43" s="16"/>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row>
    <row r="44" spans="1:237" x14ac:dyDescent="0.2">
      <c r="A44" s="51"/>
      <c r="B44" s="51"/>
      <c r="C44" s="8"/>
      <c r="D44" s="52" t="s">
        <v>15</v>
      </c>
      <c r="E44" s="322"/>
      <c r="F44" s="322"/>
      <c r="G44" s="322"/>
      <c r="H44" s="322"/>
      <c r="I44" s="54"/>
      <c r="J44" s="54"/>
      <c r="K44" s="54"/>
      <c r="L44" s="55"/>
      <c r="M44" s="55"/>
      <c r="N44" s="55"/>
      <c r="O44" s="55"/>
      <c r="P44" s="55"/>
      <c r="Q44" s="55"/>
      <c r="R44" s="16"/>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row>
    <row r="45" spans="1:237" x14ac:dyDescent="0.2">
      <c r="A45" s="51"/>
      <c r="B45" s="51"/>
      <c r="C45" s="323"/>
      <c r="D45" s="323"/>
      <c r="E45" s="323"/>
      <c r="F45" s="56"/>
      <c r="G45" s="57"/>
      <c r="H45" s="57"/>
      <c r="I45" s="57"/>
      <c r="J45" s="57"/>
      <c r="K45" s="57"/>
      <c r="L45" s="58"/>
      <c r="M45" s="58"/>
      <c r="N45" s="58"/>
      <c r="O45" s="58"/>
      <c r="P45" s="55"/>
      <c r="Q45" s="55"/>
      <c r="R45" s="16"/>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row>
    <row r="46" spans="1:237" x14ac:dyDescent="0.2">
      <c r="A46" s="59"/>
      <c r="B46" s="59"/>
      <c r="C46" s="60"/>
      <c r="D46" s="60"/>
      <c r="E46" s="61"/>
      <c r="F46" s="56"/>
      <c r="G46" s="62"/>
      <c r="H46" s="63"/>
      <c r="I46" s="63"/>
      <c r="J46" s="63"/>
      <c r="K46" s="63"/>
      <c r="L46" s="64"/>
      <c r="M46" s="64"/>
      <c r="N46" s="64"/>
      <c r="O46" s="64"/>
      <c r="P46" s="65"/>
      <c r="Q46" s="65"/>
      <c r="R46" s="18"/>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row>
    <row r="47" spans="1:237" x14ac:dyDescent="0.2">
      <c r="B47" s="118"/>
      <c r="C47" s="66"/>
      <c r="D47" s="66"/>
      <c r="E47" s="67"/>
      <c r="F47" s="68"/>
      <c r="G47" s="69"/>
      <c r="H47" s="69"/>
      <c r="I47" s="70"/>
      <c r="J47" s="69"/>
      <c r="K47" s="69"/>
      <c r="L47" s="7"/>
      <c r="M47" s="7"/>
      <c r="N47" s="7"/>
      <c r="O47" s="7"/>
      <c r="P47" s="7"/>
    </row>
    <row r="48" spans="1:237" ht="15" x14ac:dyDescent="0.2">
      <c r="B48" s="118"/>
      <c r="C48" s="122"/>
      <c r="D48" s="122"/>
      <c r="E48" s="122"/>
      <c r="F48" s="122"/>
      <c r="G48" s="122"/>
      <c r="H48" s="122"/>
      <c r="I48" s="122"/>
      <c r="J48" s="122"/>
      <c r="K48" s="122"/>
      <c r="L48" s="122"/>
      <c r="M48" s="122"/>
      <c r="N48" s="119"/>
      <c r="O48" s="120"/>
      <c r="P48" s="7"/>
    </row>
    <row r="49" spans="2:16" ht="15" x14ac:dyDescent="0.2">
      <c r="B49" s="118"/>
      <c r="C49" s="122"/>
      <c r="D49" s="122"/>
      <c r="E49" s="122"/>
      <c r="F49" s="122"/>
      <c r="G49" s="122"/>
      <c r="H49" s="122"/>
      <c r="I49" s="122"/>
      <c r="J49" s="122"/>
      <c r="K49" s="122"/>
      <c r="L49" s="122"/>
      <c r="M49" s="122"/>
      <c r="N49" s="119"/>
      <c r="O49" s="120"/>
      <c r="P49" s="7"/>
    </row>
    <row r="50" spans="2:16" ht="15" x14ac:dyDescent="0.2">
      <c r="B50" s="118"/>
      <c r="C50" s="122"/>
      <c r="D50" s="122"/>
      <c r="E50" s="122"/>
      <c r="F50" s="122"/>
      <c r="G50" s="122"/>
      <c r="H50" s="122"/>
      <c r="I50" s="122"/>
      <c r="J50" s="122"/>
      <c r="K50" s="122"/>
      <c r="L50" s="122"/>
      <c r="M50" s="122"/>
      <c r="N50" s="119"/>
      <c r="O50" s="120"/>
      <c r="P50" s="7"/>
    </row>
    <row r="51" spans="2:16" ht="14.25" x14ac:dyDescent="0.2">
      <c r="B51" s="118"/>
      <c r="C51" s="123"/>
      <c r="D51" s="123"/>
      <c r="E51" s="123"/>
      <c r="F51" s="123"/>
      <c r="G51" s="123"/>
      <c r="H51" s="123"/>
      <c r="I51" s="123"/>
      <c r="J51" s="123"/>
      <c r="K51" s="123"/>
      <c r="L51" s="123"/>
      <c r="M51" s="123"/>
      <c r="N51" s="123"/>
      <c r="O51" s="121"/>
      <c r="P51" s="7"/>
    </row>
    <row r="52" spans="2:16" x14ac:dyDescent="0.2">
      <c r="B52" s="118"/>
      <c r="C52" s="66"/>
      <c r="D52" s="66"/>
      <c r="E52" s="67"/>
      <c r="F52" s="68"/>
      <c r="G52" s="69"/>
      <c r="H52" s="69"/>
      <c r="I52" s="71"/>
      <c r="J52" s="69"/>
      <c r="K52" s="69"/>
      <c r="L52" s="7"/>
      <c r="M52" s="7"/>
      <c r="N52" s="7"/>
      <c r="O52" s="7"/>
      <c r="P52" s="7"/>
    </row>
    <row r="53" spans="2:16" x14ac:dyDescent="0.2">
      <c r="B53" s="118"/>
      <c r="C53" s="66"/>
      <c r="D53" s="66"/>
      <c r="E53" s="67"/>
      <c r="F53" s="68"/>
      <c r="G53" s="69"/>
      <c r="H53" s="69"/>
      <c r="I53" s="71"/>
      <c r="J53" s="72"/>
      <c r="K53" s="72"/>
      <c r="L53" s="9"/>
      <c r="M53" s="7"/>
      <c r="N53" s="7"/>
      <c r="O53" s="7"/>
      <c r="P53" s="7"/>
    </row>
    <row r="54" spans="2:16" x14ac:dyDescent="0.2">
      <c r="C54" s="66"/>
      <c r="D54" s="66"/>
      <c r="E54" s="67"/>
      <c r="F54" s="68"/>
      <c r="G54" s="69"/>
      <c r="H54" s="69"/>
      <c r="I54" s="69"/>
      <c r="J54" s="69"/>
      <c r="K54" s="69"/>
      <c r="L54" s="7"/>
    </row>
  </sheetData>
  <sheetProtection algorithmName="SHA-512" hashValue="Si8YJ4Dq3NBLIsjDBfbGIDz1IUT2a5olklJaylvzNcZyZl5g6qJgNeU5p9PRjeAbaefMPPDWFrndWa4t3Jc9Ew==" saltValue="yooLKAbQtEL+GyfDhLTdWQ==" spinCount="100000" sheet="1" formatCells="0" formatColumns="0" formatRows="0" selectLockedCells="1" sort="0" autoFilter="0" pivotTables="0"/>
  <autoFilter ref="A16:Q35"/>
  <mergeCells count="21">
    <mergeCell ref="E40:Q40"/>
    <mergeCell ref="A4:Q4"/>
    <mergeCell ref="A6:Q6"/>
    <mergeCell ref="O11:P11"/>
    <mergeCell ref="O12:P12"/>
    <mergeCell ref="A14:A15"/>
    <mergeCell ref="B14:B15"/>
    <mergeCell ref="C14:C15"/>
    <mergeCell ref="D14:D15"/>
    <mergeCell ref="E14:E15"/>
    <mergeCell ref="F14:F15"/>
    <mergeCell ref="G14:L14"/>
    <mergeCell ref="M14:Q14"/>
    <mergeCell ref="A33:L33"/>
    <mergeCell ref="A34:K34"/>
    <mergeCell ref="A35:L35"/>
    <mergeCell ref="E41:Q41"/>
    <mergeCell ref="E42:Q42"/>
    <mergeCell ref="E43:Q43"/>
    <mergeCell ref="E44:H44"/>
    <mergeCell ref="C45:E45"/>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32" max="16"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125"/>
  <sheetViews>
    <sheetView view="pageBreakPreview" topLeftCell="A34" zoomScale="90" zoomScaleNormal="100" zoomScaleSheetLayoutView="90" workbookViewId="0">
      <selection activeCell="W72" sqref="W72"/>
    </sheetView>
  </sheetViews>
  <sheetFormatPr defaultRowHeight="12.75" x14ac:dyDescent="0.2"/>
  <cols>
    <col min="1" max="1" width="6.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125</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251</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Kopsav.1!A6</f>
        <v>Objekta nosaukums: „Tramvaju līnijas pieguļošās teritorijas kompleksa rekonstrukcija Liepājā." 1.kārta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254</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Q106</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38.25" x14ac:dyDescent="0.2">
      <c r="A17" s="202"/>
      <c r="B17" s="202" t="s">
        <v>256</v>
      </c>
      <c r="C17" s="222" t="s">
        <v>257</v>
      </c>
      <c r="D17" s="220" t="s">
        <v>258</v>
      </c>
      <c r="E17" s="202"/>
      <c r="F17" s="210"/>
      <c r="G17" s="203"/>
      <c r="H17" s="203"/>
      <c r="I17" s="203"/>
      <c r="J17" s="203"/>
      <c r="K17" s="203"/>
      <c r="L17" s="203"/>
      <c r="M17" s="203"/>
      <c r="N17" s="203"/>
      <c r="O17" s="203"/>
      <c r="P17" s="203"/>
      <c r="Q17" s="203"/>
    </row>
    <row r="18" spans="1:17" ht="39" customHeight="1" x14ac:dyDescent="0.2">
      <c r="A18" s="202" t="s">
        <v>64</v>
      </c>
      <c r="B18" s="202"/>
      <c r="C18" s="222" t="s">
        <v>259</v>
      </c>
      <c r="D18" s="220"/>
      <c r="E18" s="221"/>
      <c r="F18" s="224"/>
      <c r="G18" s="203"/>
      <c r="H18" s="203"/>
      <c r="I18" s="203"/>
      <c r="J18" s="203"/>
      <c r="K18" s="203"/>
      <c r="L18" s="203"/>
      <c r="M18" s="203"/>
      <c r="N18" s="203"/>
      <c r="O18" s="203"/>
      <c r="P18" s="203"/>
      <c r="Q18" s="203"/>
    </row>
    <row r="19" spans="1:17" x14ac:dyDescent="0.2">
      <c r="A19" s="105" t="s">
        <v>67</v>
      </c>
      <c r="B19" s="106"/>
      <c r="C19" s="111" t="s">
        <v>260</v>
      </c>
      <c r="D19" s="111"/>
      <c r="E19" s="106" t="s">
        <v>70</v>
      </c>
      <c r="F19" s="107">
        <v>478.49</v>
      </c>
      <c r="G19" s="37"/>
      <c r="H19" s="37"/>
      <c r="I19" s="38">
        <f t="shared" ref="I19:I59" si="0">ROUND(G19*H19,2)</f>
        <v>0</v>
      </c>
      <c r="J19" s="37"/>
      <c r="K19" s="37"/>
      <c r="L19" s="38">
        <f t="shared" ref="L19:L59" si="1">I19+J19+K19</f>
        <v>0</v>
      </c>
      <c r="M19" s="38">
        <f t="shared" ref="M19:M59" si="2">ROUND(F19*G19,2)</f>
        <v>0</v>
      </c>
      <c r="N19" s="38">
        <f t="shared" ref="N19:N59" si="3">ROUND(F19*I19,2)</f>
        <v>0</v>
      </c>
      <c r="O19" s="38">
        <f t="shared" ref="O19:O59" si="4">ROUND(F19*J19,2)</f>
        <v>0</v>
      </c>
      <c r="P19" s="38">
        <f t="shared" ref="P19:P59" si="5">ROUND(F19*K19,2)</f>
        <v>0</v>
      </c>
      <c r="Q19" s="38">
        <f t="shared" ref="Q19:Q59" si="6">N19+O19+P19</f>
        <v>0</v>
      </c>
    </row>
    <row r="20" spans="1:17" x14ac:dyDescent="0.2">
      <c r="A20" s="105" t="s">
        <v>69</v>
      </c>
      <c r="B20" s="106"/>
      <c r="C20" s="111" t="s">
        <v>261</v>
      </c>
      <c r="D20" s="111"/>
      <c r="E20" s="106" t="s">
        <v>107</v>
      </c>
      <c r="F20" s="107">
        <v>2</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17" x14ac:dyDescent="0.2">
      <c r="A21" s="105" t="s">
        <v>71</v>
      </c>
      <c r="B21" s="106"/>
      <c r="C21" s="111" t="s">
        <v>262</v>
      </c>
      <c r="D21" s="111"/>
      <c r="E21" s="106" t="s">
        <v>107</v>
      </c>
      <c r="F21" s="107">
        <v>2</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ht="25.5" x14ac:dyDescent="0.2">
      <c r="A22" s="208" t="s">
        <v>125</v>
      </c>
      <c r="B22" s="202" t="s">
        <v>256</v>
      </c>
      <c r="C22" s="222" t="s">
        <v>263</v>
      </c>
      <c r="D22" s="220" t="s">
        <v>258</v>
      </c>
      <c r="E22" s="202"/>
      <c r="F22" s="210"/>
      <c r="G22" s="203"/>
      <c r="H22" s="203"/>
      <c r="I22" s="203"/>
      <c r="J22" s="203"/>
      <c r="K22" s="203"/>
      <c r="L22" s="203"/>
      <c r="M22" s="203"/>
      <c r="N22" s="203"/>
      <c r="O22" s="203"/>
      <c r="P22" s="203"/>
      <c r="Q22" s="203"/>
    </row>
    <row r="23" spans="1:17" ht="38.25" x14ac:dyDescent="0.2">
      <c r="A23" s="105" t="s">
        <v>72</v>
      </c>
      <c r="B23" s="106"/>
      <c r="C23" s="111" t="s">
        <v>264</v>
      </c>
      <c r="D23" s="111"/>
      <c r="E23" s="106" t="s">
        <v>68</v>
      </c>
      <c r="F23" s="107">
        <v>2289.6</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x14ac:dyDescent="0.2">
      <c r="A24" s="105" t="s">
        <v>75</v>
      </c>
      <c r="B24" s="106"/>
      <c r="C24" s="111" t="s">
        <v>265</v>
      </c>
      <c r="D24" s="111"/>
      <c r="E24" s="106" t="s">
        <v>70</v>
      </c>
      <c r="F24" s="107">
        <v>1074</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x14ac:dyDescent="0.2">
      <c r="A25" s="105" t="s">
        <v>90</v>
      </c>
      <c r="B25" s="106"/>
      <c r="C25" s="111" t="s">
        <v>266</v>
      </c>
      <c r="D25" s="111"/>
      <c r="E25" s="106" t="s">
        <v>68</v>
      </c>
      <c r="F25" s="107">
        <v>30.8</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ht="51" x14ac:dyDescent="0.2">
      <c r="A26" s="105" t="s">
        <v>91</v>
      </c>
      <c r="B26" s="106"/>
      <c r="C26" s="111" t="s">
        <v>267</v>
      </c>
      <c r="D26" s="111" t="s">
        <v>268</v>
      </c>
      <c r="E26" s="106" t="s">
        <v>68</v>
      </c>
      <c r="F26" s="107">
        <v>1723.7</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ht="51" x14ac:dyDescent="0.2">
      <c r="A27" s="105" t="s">
        <v>92</v>
      </c>
      <c r="B27" s="106"/>
      <c r="C27" s="111" t="s">
        <v>269</v>
      </c>
      <c r="D27" s="111" t="s">
        <v>268</v>
      </c>
      <c r="E27" s="106" t="s">
        <v>68</v>
      </c>
      <c r="F27" s="107">
        <v>396</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ht="25.5" x14ac:dyDescent="0.2">
      <c r="A28" s="105" t="s">
        <v>93</v>
      </c>
      <c r="B28" s="106"/>
      <c r="C28" s="111" t="s">
        <v>270</v>
      </c>
      <c r="D28" s="111" t="s">
        <v>268</v>
      </c>
      <c r="E28" s="106" t="s">
        <v>70</v>
      </c>
      <c r="F28" s="107">
        <v>1873.74</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ht="38.25" x14ac:dyDescent="0.2">
      <c r="A29" s="105" t="s">
        <v>94</v>
      </c>
      <c r="B29" s="106"/>
      <c r="C29" s="111" t="s">
        <v>271</v>
      </c>
      <c r="D29" s="111" t="s">
        <v>268</v>
      </c>
      <c r="E29" s="106" t="s">
        <v>81</v>
      </c>
      <c r="F29" s="107">
        <v>1851</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ht="51" x14ac:dyDescent="0.2">
      <c r="A30" s="105" t="s">
        <v>95</v>
      </c>
      <c r="B30" s="106"/>
      <c r="C30" s="111" t="s">
        <v>272</v>
      </c>
      <c r="D30" s="111" t="s">
        <v>268</v>
      </c>
      <c r="E30" s="106" t="s">
        <v>74</v>
      </c>
      <c r="F30" s="107">
        <v>3523.52</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ht="51" x14ac:dyDescent="0.2">
      <c r="A31" s="105" t="s">
        <v>96</v>
      </c>
      <c r="B31" s="106"/>
      <c r="C31" s="111" t="s">
        <v>273</v>
      </c>
      <c r="D31" s="111" t="s">
        <v>274</v>
      </c>
      <c r="E31" s="106" t="s">
        <v>74</v>
      </c>
      <c r="F31" s="107">
        <v>1242.3599999999999</v>
      </c>
      <c r="G31" s="37"/>
      <c r="H31" s="37"/>
      <c r="I31" s="38">
        <f t="shared" si="0"/>
        <v>0</v>
      </c>
      <c r="J31" s="37"/>
      <c r="K31" s="37"/>
      <c r="L31" s="38">
        <f t="shared" si="1"/>
        <v>0</v>
      </c>
      <c r="M31" s="38">
        <f t="shared" si="2"/>
        <v>0</v>
      </c>
      <c r="N31" s="38">
        <f t="shared" si="3"/>
        <v>0</v>
      </c>
      <c r="O31" s="38">
        <f t="shared" si="4"/>
        <v>0</v>
      </c>
      <c r="P31" s="38">
        <f t="shared" si="5"/>
        <v>0</v>
      </c>
      <c r="Q31" s="38">
        <f t="shared" si="6"/>
        <v>0</v>
      </c>
    </row>
    <row r="32" spans="1:17" ht="38.25" x14ac:dyDescent="0.2">
      <c r="A32" s="105" t="s">
        <v>275</v>
      </c>
      <c r="B32" s="106"/>
      <c r="C32" s="111" t="s">
        <v>276</v>
      </c>
      <c r="D32" s="111" t="s">
        <v>268</v>
      </c>
      <c r="E32" s="106" t="s">
        <v>70</v>
      </c>
      <c r="F32" s="107">
        <v>184.8</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17" ht="25.5" x14ac:dyDescent="0.2">
      <c r="A33" s="208" t="s">
        <v>127</v>
      </c>
      <c r="B33" s="202" t="s">
        <v>256</v>
      </c>
      <c r="C33" s="222" t="s">
        <v>277</v>
      </c>
      <c r="D33" s="220" t="s">
        <v>258</v>
      </c>
      <c r="E33" s="202"/>
      <c r="F33" s="210"/>
      <c r="G33" s="203"/>
      <c r="H33" s="203"/>
      <c r="I33" s="203"/>
      <c r="J33" s="203"/>
      <c r="K33" s="203"/>
      <c r="L33" s="203"/>
      <c r="M33" s="203"/>
      <c r="N33" s="203"/>
      <c r="O33" s="203"/>
      <c r="P33" s="203"/>
      <c r="Q33" s="203"/>
    </row>
    <row r="34" spans="1:17" ht="38.25" x14ac:dyDescent="0.2">
      <c r="A34" s="105" t="s">
        <v>76</v>
      </c>
      <c r="B34" s="106"/>
      <c r="C34" s="111" t="s">
        <v>278</v>
      </c>
      <c r="D34" s="111" t="s">
        <v>268</v>
      </c>
      <c r="E34" s="106" t="s">
        <v>107</v>
      </c>
      <c r="F34" s="107">
        <v>35</v>
      </c>
      <c r="G34" s="37"/>
      <c r="H34" s="37"/>
      <c r="I34" s="38">
        <f t="shared" si="0"/>
        <v>0</v>
      </c>
      <c r="J34" s="37"/>
      <c r="K34" s="37"/>
      <c r="L34" s="38">
        <f t="shared" si="1"/>
        <v>0</v>
      </c>
      <c r="M34" s="38">
        <f t="shared" si="2"/>
        <v>0</v>
      </c>
      <c r="N34" s="38">
        <f t="shared" si="3"/>
        <v>0</v>
      </c>
      <c r="O34" s="38">
        <f t="shared" si="4"/>
        <v>0</v>
      </c>
      <c r="P34" s="38">
        <f t="shared" si="5"/>
        <v>0</v>
      </c>
      <c r="Q34" s="38">
        <f t="shared" si="6"/>
        <v>0</v>
      </c>
    </row>
    <row r="35" spans="1:17" ht="63.75" x14ac:dyDescent="0.2">
      <c r="A35" s="105" t="s">
        <v>77</v>
      </c>
      <c r="B35" s="106"/>
      <c r="C35" s="111" t="s">
        <v>279</v>
      </c>
      <c r="D35" s="111" t="s">
        <v>280</v>
      </c>
      <c r="E35" s="106" t="s">
        <v>74</v>
      </c>
      <c r="F35" s="107">
        <v>610.83000000000004</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17" ht="63.75" x14ac:dyDescent="0.2">
      <c r="A36" s="105" t="s">
        <v>78</v>
      </c>
      <c r="B36" s="106"/>
      <c r="C36" s="111" t="s">
        <v>281</v>
      </c>
      <c r="D36" s="111" t="s">
        <v>282</v>
      </c>
      <c r="E36" s="106" t="s">
        <v>74</v>
      </c>
      <c r="F36" s="107">
        <v>638.88</v>
      </c>
      <c r="G36" s="37"/>
      <c r="H36" s="37"/>
      <c r="I36" s="38">
        <f t="shared" si="0"/>
        <v>0</v>
      </c>
      <c r="J36" s="37"/>
      <c r="K36" s="37"/>
      <c r="L36" s="38">
        <f t="shared" si="1"/>
        <v>0</v>
      </c>
      <c r="M36" s="38">
        <f t="shared" si="2"/>
        <v>0</v>
      </c>
      <c r="N36" s="38">
        <f t="shared" si="3"/>
        <v>0</v>
      </c>
      <c r="O36" s="38">
        <f t="shared" si="4"/>
        <v>0</v>
      </c>
      <c r="P36" s="38">
        <f t="shared" si="5"/>
        <v>0</v>
      </c>
      <c r="Q36" s="38">
        <f t="shared" si="6"/>
        <v>0</v>
      </c>
    </row>
    <row r="37" spans="1:17" ht="38.25" x14ac:dyDescent="0.2">
      <c r="A37" s="105" t="s">
        <v>79</v>
      </c>
      <c r="B37" s="106"/>
      <c r="C37" s="111" t="s">
        <v>283</v>
      </c>
      <c r="D37" s="111" t="s">
        <v>280</v>
      </c>
      <c r="E37" s="106" t="s">
        <v>74</v>
      </c>
      <c r="F37" s="107">
        <v>1138.8</v>
      </c>
      <c r="G37" s="37"/>
      <c r="H37" s="37"/>
      <c r="I37" s="38">
        <f t="shared" si="0"/>
        <v>0</v>
      </c>
      <c r="J37" s="37"/>
      <c r="K37" s="37"/>
      <c r="L37" s="38">
        <f t="shared" si="1"/>
        <v>0</v>
      </c>
      <c r="M37" s="38">
        <f t="shared" si="2"/>
        <v>0</v>
      </c>
      <c r="N37" s="38">
        <f t="shared" si="3"/>
        <v>0</v>
      </c>
      <c r="O37" s="38">
        <f t="shared" si="4"/>
        <v>0</v>
      </c>
      <c r="P37" s="38">
        <f t="shared" si="5"/>
        <v>0</v>
      </c>
      <c r="Q37" s="38">
        <f t="shared" si="6"/>
        <v>0</v>
      </c>
    </row>
    <row r="38" spans="1:17" ht="89.25" x14ac:dyDescent="0.2">
      <c r="A38" s="105" t="s">
        <v>97</v>
      </c>
      <c r="B38" s="106"/>
      <c r="C38" s="111" t="s">
        <v>284</v>
      </c>
      <c r="D38" s="111" t="s">
        <v>280</v>
      </c>
      <c r="E38" s="106" t="s">
        <v>68</v>
      </c>
      <c r="F38" s="107">
        <v>5300.1</v>
      </c>
      <c r="G38" s="37"/>
      <c r="H38" s="37"/>
      <c r="I38" s="38">
        <f t="shared" si="0"/>
        <v>0</v>
      </c>
      <c r="J38" s="37"/>
      <c r="K38" s="37"/>
      <c r="L38" s="38">
        <f t="shared" si="1"/>
        <v>0</v>
      </c>
      <c r="M38" s="38">
        <f t="shared" si="2"/>
        <v>0</v>
      </c>
      <c r="N38" s="38">
        <f t="shared" si="3"/>
        <v>0</v>
      </c>
      <c r="O38" s="38">
        <f t="shared" si="4"/>
        <v>0</v>
      </c>
      <c r="P38" s="38">
        <f t="shared" si="5"/>
        <v>0</v>
      </c>
      <c r="Q38" s="38">
        <f t="shared" si="6"/>
        <v>0</v>
      </c>
    </row>
    <row r="39" spans="1:17" ht="38.25" x14ac:dyDescent="0.2">
      <c r="A39" s="105" t="s">
        <v>98</v>
      </c>
      <c r="B39" s="106"/>
      <c r="C39" s="111" t="s">
        <v>285</v>
      </c>
      <c r="D39" s="111" t="s">
        <v>280</v>
      </c>
      <c r="E39" s="106" t="s">
        <v>74</v>
      </c>
      <c r="F39" s="107">
        <v>579.6</v>
      </c>
      <c r="G39" s="37"/>
      <c r="H39" s="37"/>
      <c r="I39" s="38">
        <f t="shared" si="0"/>
        <v>0</v>
      </c>
      <c r="J39" s="37"/>
      <c r="K39" s="37"/>
      <c r="L39" s="38">
        <f t="shared" si="1"/>
        <v>0</v>
      </c>
      <c r="M39" s="38">
        <f t="shared" si="2"/>
        <v>0</v>
      </c>
      <c r="N39" s="38">
        <f t="shared" si="3"/>
        <v>0</v>
      </c>
      <c r="O39" s="38">
        <f t="shared" si="4"/>
        <v>0</v>
      </c>
      <c r="P39" s="38">
        <f t="shared" si="5"/>
        <v>0</v>
      </c>
      <c r="Q39" s="38">
        <f t="shared" si="6"/>
        <v>0</v>
      </c>
    </row>
    <row r="40" spans="1:17" ht="38.25" x14ac:dyDescent="0.2">
      <c r="A40" s="105" t="s">
        <v>99</v>
      </c>
      <c r="B40" s="106"/>
      <c r="C40" s="111" t="s">
        <v>286</v>
      </c>
      <c r="D40" s="111" t="s">
        <v>280</v>
      </c>
      <c r="E40" s="106" t="s">
        <v>74</v>
      </c>
      <c r="F40" s="107">
        <v>387.7</v>
      </c>
      <c r="G40" s="37"/>
      <c r="H40" s="37"/>
      <c r="I40" s="38">
        <f t="shared" si="0"/>
        <v>0</v>
      </c>
      <c r="J40" s="37"/>
      <c r="K40" s="37"/>
      <c r="L40" s="38">
        <f t="shared" si="1"/>
        <v>0</v>
      </c>
      <c r="M40" s="38">
        <f t="shared" si="2"/>
        <v>0</v>
      </c>
      <c r="N40" s="38">
        <f t="shared" si="3"/>
        <v>0</v>
      </c>
      <c r="O40" s="38">
        <f t="shared" si="4"/>
        <v>0</v>
      </c>
      <c r="P40" s="38">
        <f t="shared" si="5"/>
        <v>0</v>
      </c>
      <c r="Q40" s="38">
        <f t="shared" si="6"/>
        <v>0</v>
      </c>
    </row>
    <row r="41" spans="1:17" ht="38.25" x14ac:dyDescent="0.2">
      <c r="A41" s="105" t="s">
        <v>100</v>
      </c>
      <c r="B41" s="106"/>
      <c r="C41" s="111" t="s">
        <v>287</v>
      </c>
      <c r="D41" s="111" t="s">
        <v>280</v>
      </c>
      <c r="E41" s="106" t="s">
        <v>74</v>
      </c>
      <c r="F41" s="107">
        <v>223.67</v>
      </c>
      <c r="G41" s="37"/>
      <c r="H41" s="37"/>
      <c r="I41" s="38">
        <f t="shared" si="0"/>
        <v>0</v>
      </c>
      <c r="J41" s="37"/>
      <c r="K41" s="37"/>
      <c r="L41" s="38">
        <f t="shared" si="1"/>
        <v>0</v>
      </c>
      <c r="M41" s="38">
        <f t="shared" si="2"/>
        <v>0</v>
      </c>
      <c r="N41" s="38">
        <f t="shared" si="3"/>
        <v>0</v>
      </c>
      <c r="O41" s="38">
        <f t="shared" si="4"/>
        <v>0</v>
      </c>
      <c r="P41" s="38">
        <f t="shared" si="5"/>
        <v>0</v>
      </c>
      <c r="Q41" s="38">
        <f t="shared" si="6"/>
        <v>0</v>
      </c>
    </row>
    <row r="42" spans="1:17" ht="38.25" x14ac:dyDescent="0.2">
      <c r="A42" s="105" t="s">
        <v>101</v>
      </c>
      <c r="B42" s="106"/>
      <c r="C42" s="111" t="s">
        <v>288</v>
      </c>
      <c r="D42" s="111" t="s">
        <v>280</v>
      </c>
      <c r="E42" s="106" t="s">
        <v>74</v>
      </c>
      <c r="F42" s="107">
        <v>39.67</v>
      </c>
      <c r="G42" s="37"/>
      <c r="H42" s="37"/>
      <c r="I42" s="38">
        <f t="shared" si="0"/>
        <v>0</v>
      </c>
      <c r="J42" s="37"/>
      <c r="K42" s="37"/>
      <c r="L42" s="38">
        <f t="shared" si="1"/>
        <v>0</v>
      </c>
      <c r="M42" s="38">
        <f t="shared" si="2"/>
        <v>0</v>
      </c>
      <c r="N42" s="38">
        <f t="shared" si="3"/>
        <v>0</v>
      </c>
      <c r="O42" s="38">
        <f t="shared" si="4"/>
        <v>0</v>
      </c>
      <c r="P42" s="38">
        <f t="shared" si="5"/>
        <v>0</v>
      </c>
      <c r="Q42" s="38">
        <f t="shared" si="6"/>
        <v>0</v>
      </c>
    </row>
    <row r="43" spans="1:17" ht="63.75" x14ac:dyDescent="0.2">
      <c r="A43" s="105" t="s">
        <v>102</v>
      </c>
      <c r="B43" s="106"/>
      <c r="C43" s="111" t="s">
        <v>289</v>
      </c>
      <c r="D43" s="111"/>
      <c r="E43" s="106" t="s">
        <v>70</v>
      </c>
      <c r="F43" s="107">
        <v>548</v>
      </c>
      <c r="G43" s="37"/>
      <c r="H43" s="37"/>
      <c r="I43" s="38">
        <f t="shared" si="0"/>
        <v>0</v>
      </c>
      <c r="J43" s="37"/>
      <c r="K43" s="37"/>
      <c r="L43" s="38">
        <f t="shared" si="1"/>
        <v>0</v>
      </c>
      <c r="M43" s="38">
        <f t="shared" si="2"/>
        <v>0</v>
      </c>
      <c r="N43" s="38">
        <f t="shared" si="3"/>
        <v>0</v>
      </c>
      <c r="O43" s="38">
        <f t="shared" si="4"/>
        <v>0</v>
      </c>
      <c r="P43" s="38">
        <f t="shared" si="5"/>
        <v>0</v>
      </c>
      <c r="Q43" s="38">
        <f t="shared" si="6"/>
        <v>0</v>
      </c>
    </row>
    <row r="44" spans="1:17" x14ac:dyDescent="0.2">
      <c r="A44" s="237" t="s">
        <v>290</v>
      </c>
      <c r="B44" s="106"/>
      <c r="C44" s="111" t="s">
        <v>1539</v>
      </c>
      <c r="D44" s="111"/>
      <c r="E44" s="106" t="s">
        <v>291</v>
      </c>
      <c r="F44" s="107">
        <v>60.72</v>
      </c>
      <c r="G44" s="37"/>
      <c r="H44" s="37"/>
      <c r="I44" s="38">
        <f t="shared" si="0"/>
        <v>0</v>
      </c>
      <c r="J44" s="37"/>
      <c r="K44" s="37"/>
      <c r="L44" s="38">
        <f t="shared" si="1"/>
        <v>0</v>
      </c>
      <c r="M44" s="38">
        <f t="shared" si="2"/>
        <v>0</v>
      </c>
      <c r="N44" s="38">
        <f t="shared" si="3"/>
        <v>0</v>
      </c>
      <c r="O44" s="38">
        <f t="shared" si="4"/>
        <v>0</v>
      </c>
      <c r="P44" s="38">
        <f t="shared" si="5"/>
        <v>0</v>
      </c>
      <c r="Q44" s="38">
        <f t="shared" si="6"/>
        <v>0</v>
      </c>
    </row>
    <row r="45" spans="1:17" x14ac:dyDescent="0.2">
      <c r="A45" s="237" t="s">
        <v>292</v>
      </c>
      <c r="B45" s="106"/>
      <c r="C45" s="111" t="s">
        <v>1540</v>
      </c>
      <c r="D45" s="111"/>
      <c r="E45" s="106" t="s">
        <v>291</v>
      </c>
      <c r="F45" s="107">
        <v>9.11</v>
      </c>
      <c r="G45" s="37"/>
      <c r="H45" s="37"/>
      <c r="I45" s="38">
        <f t="shared" si="0"/>
        <v>0</v>
      </c>
      <c r="J45" s="37"/>
      <c r="K45" s="37"/>
      <c r="L45" s="38">
        <f t="shared" si="1"/>
        <v>0</v>
      </c>
      <c r="M45" s="38">
        <f t="shared" si="2"/>
        <v>0</v>
      </c>
      <c r="N45" s="38">
        <f t="shared" si="3"/>
        <v>0</v>
      </c>
      <c r="O45" s="38">
        <f t="shared" si="4"/>
        <v>0</v>
      </c>
      <c r="P45" s="38">
        <f t="shared" si="5"/>
        <v>0</v>
      </c>
      <c r="Q45" s="38">
        <f t="shared" si="6"/>
        <v>0</v>
      </c>
    </row>
    <row r="46" spans="1:17" x14ac:dyDescent="0.2">
      <c r="A46" s="105" t="s">
        <v>293</v>
      </c>
      <c r="B46" s="106"/>
      <c r="C46" s="111" t="s">
        <v>294</v>
      </c>
      <c r="D46" s="111"/>
      <c r="E46" s="106" t="s">
        <v>81</v>
      </c>
      <c r="F46" s="107">
        <v>961</v>
      </c>
      <c r="G46" s="37"/>
      <c r="H46" s="37"/>
      <c r="I46" s="38">
        <f t="shared" si="0"/>
        <v>0</v>
      </c>
      <c r="J46" s="37"/>
      <c r="K46" s="37"/>
      <c r="L46" s="38">
        <f t="shared" si="1"/>
        <v>0</v>
      </c>
      <c r="M46" s="38">
        <f t="shared" si="2"/>
        <v>0</v>
      </c>
      <c r="N46" s="38">
        <f t="shared" si="3"/>
        <v>0</v>
      </c>
      <c r="O46" s="38">
        <f t="shared" si="4"/>
        <v>0</v>
      </c>
      <c r="P46" s="38">
        <f t="shared" si="5"/>
        <v>0</v>
      </c>
      <c r="Q46" s="38">
        <f t="shared" si="6"/>
        <v>0</v>
      </c>
    </row>
    <row r="47" spans="1:17" ht="25.5" x14ac:dyDescent="0.2">
      <c r="A47" s="105" t="s">
        <v>295</v>
      </c>
      <c r="B47" s="106"/>
      <c r="C47" s="111" t="s">
        <v>296</v>
      </c>
      <c r="D47" s="111"/>
      <c r="E47" s="106" t="s">
        <v>107</v>
      </c>
      <c r="F47" s="107">
        <v>1922</v>
      </c>
      <c r="G47" s="37"/>
      <c r="H47" s="37"/>
      <c r="I47" s="38">
        <f t="shared" si="0"/>
        <v>0</v>
      </c>
      <c r="J47" s="37"/>
      <c r="K47" s="37"/>
      <c r="L47" s="38">
        <f t="shared" si="1"/>
        <v>0</v>
      </c>
      <c r="M47" s="38">
        <f t="shared" si="2"/>
        <v>0</v>
      </c>
      <c r="N47" s="38">
        <f t="shared" si="3"/>
        <v>0</v>
      </c>
      <c r="O47" s="38">
        <f t="shared" si="4"/>
        <v>0</v>
      </c>
      <c r="P47" s="38">
        <f t="shared" si="5"/>
        <v>0</v>
      </c>
      <c r="Q47" s="38">
        <f t="shared" si="6"/>
        <v>0</v>
      </c>
    </row>
    <row r="48" spans="1:17" ht="38.25" x14ac:dyDescent="0.2">
      <c r="A48" s="237" t="s">
        <v>297</v>
      </c>
      <c r="B48" s="106"/>
      <c r="C48" s="111" t="s">
        <v>1541</v>
      </c>
      <c r="D48" s="111"/>
      <c r="E48" s="106" t="s">
        <v>70</v>
      </c>
      <c r="F48" s="107">
        <v>1058</v>
      </c>
      <c r="G48" s="37"/>
      <c r="H48" s="37"/>
      <c r="I48" s="38">
        <f t="shared" si="0"/>
        <v>0</v>
      </c>
      <c r="J48" s="37"/>
      <c r="K48" s="37"/>
      <c r="L48" s="38">
        <f t="shared" si="1"/>
        <v>0</v>
      </c>
      <c r="M48" s="38">
        <f t="shared" si="2"/>
        <v>0</v>
      </c>
      <c r="N48" s="38">
        <f t="shared" si="3"/>
        <v>0</v>
      </c>
      <c r="O48" s="38">
        <f t="shared" si="4"/>
        <v>0</v>
      </c>
      <c r="P48" s="38">
        <f t="shared" si="5"/>
        <v>0</v>
      </c>
      <c r="Q48" s="38">
        <f t="shared" si="6"/>
        <v>0</v>
      </c>
    </row>
    <row r="49" spans="1:17" ht="38.25" x14ac:dyDescent="0.2">
      <c r="A49" s="237" t="s">
        <v>298</v>
      </c>
      <c r="B49" s="106"/>
      <c r="C49" s="111" t="s">
        <v>1542</v>
      </c>
      <c r="D49" s="111"/>
      <c r="E49" s="106" t="s">
        <v>70</v>
      </c>
      <c r="F49" s="107">
        <v>141</v>
      </c>
      <c r="G49" s="37"/>
      <c r="H49" s="37"/>
      <c r="I49" s="38">
        <f t="shared" si="0"/>
        <v>0</v>
      </c>
      <c r="J49" s="37"/>
      <c r="K49" s="37"/>
      <c r="L49" s="38">
        <f t="shared" si="1"/>
        <v>0</v>
      </c>
      <c r="M49" s="38">
        <f t="shared" si="2"/>
        <v>0</v>
      </c>
      <c r="N49" s="38">
        <f t="shared" si="3"/>
        <v>0</v>
      </c>
      <c r="O49" s="38">
        <f t="shared" si="4"/>
        <v>0</v>
      </c>
      <c r="P49" s="38">
        <f t="shared" si="5"/>
        <v>0</v>
      </c>
      <c r="Q49" s="38">
        <f t="shared" si="6"/>
        <v>0</v>
      </c>
    </row>
    <row r="50" spans="1:17" ht="38.25" x14ac:dyDescent="0.2">
      <c r="A50" s="105" t="s">
        <v>299</v>
      </c>
      <c r="B50" s="106"/>
      <c r="C50" s="111" t="s">
        <v>300</v>
      </c>
      <c r="D50" s="111"/>
      <c r="E50" s="106" t="s">
        <v>81</v>
      </c>
      <c r="F50" s="107">
        <v>948</v>
      </c>
      <c r="G50" s="37"/>
      <c r="H50" s="37"/>
      <c r="I50" s="38">
        <f t="shared" si="0"/>
        <v>0</v>
      </c>
      <c r="J50" s="37"/>
      <c r="K50" s="37"/>
      <c r="L50" s="38">
        <f t="shared" si="1"/>
        <v>0</v>
      </c>
      <c r="M50" s="38">
        <f t="shared" si="2"/>
        <v>0</v>
      </c>
      <c r="N50" s="38">
        <f t="shared" si="3"/>
        <v>0</v>
      </c>
      <c r="O50" s="38">
        <f t="shared" si="4"/>
        <v>0</v>
      </c>
      <c r="P50" s="38">
        <f t="shared" si="5"/>
        <v>0</v>
      </c>
      <c r="Q50" s="38">
        <f t="shared" si="6"/>
        <v>0</v>
      </c>
    </row>
    <row r="51" spans="1:17" ht="25.5" x14ac:dyDescent="0.2">
      <c r="A51" s="105" t="s">
        <v>301</v>
      </c>
      <c r="B51" s="106"/>
      <c r="C51" s="111" t="s">
        <v>302</v>
      </c>
      <c r="D51" s="111"/>
      <c r="E51" s="106" t="s">
        <v>70</v>
      </c>
      <c r="F51" s="107">
        <v>1884</v>
      </c>
      <c r="G51" s="37"/>
      <c r="H51" s="37"/>
      <c r="I51" s="38">
        <f t="shared" si="0"/>
        <v>0</v>
      </c>
      <c r="J51" s="37"/>
      <c r="K51" s="37"/>
      <c r="L51" s="38">
        <f t="shared" si="1"/>
        <v>0</v>
      </c>
      <c r="M51" s="38">
        <f t="shared" si="2"/>
        <v>0</v>
      </c>
      <c r="N51" s="38">
        <f t="shared" si="3"/>
        <v>0</v>
      </c>
      <c r="O51" s="38">
        <f t="shared" si="4"/>
        <v>0</v>
      </c>
      <c r="P51" s="38">
        <f t="shared" si="5"/>
        <v>0</v>
      </c>
      <c r="Q51" s="38">
        <f t="shared" si="6"/>
        <v>0</v>
      </c>
    </row>
    <row r="52" spans="1:17" ht="63.75" x14ac:dyDescent="0.2">
      <c r="A52" s="105" t="s">
        <v>103</v>
      </c>
      <c r="B52" s="106"/>
      <c r="C52" s="111" t="s">
        <v>303</v>
      </c>
      <c r="D52" s="111"/>
      <c r="E52" s="106" t="s">
        <v>70</v>
      </c>
      <c r="F52" s="107">
        <v>129</v>
      </c>
      <c r="G52" s="37"/>
      <c r="H52" s="37"/>
      <c r="I52" s="38">
        <f t="shared" si="0"/>
        <v>0</v>
      </c>
      <c r="J52" s="37"/>
      <c r="K52" s="37"/>
      <c r="L52" s="38">
        <f t="shared" si="1"/>
        <v>0</v>
      </c>
      <c r="M52" s="38">
        <f t="shared" si="2"/>
        <v>0</v>
      </c>
      <c r="N52" s="38">
        <f t="shared" si="3"/>
        <v>0</v>
      </c>
      <c r="O52" s="38">
        <f t="shared" si="4"/>
        <v>0</v>
      </c>
      <c r="P52" s="38">
        <f t="shared" si="5"/>
        <v>0</v>
      </c>
      <c r="Q52" s="38">
        <f t="shared" si="6"/>
        <v>0</v>
      </c>
    </row>
    <row r="53" spans="1:17" x14ac:dyDescent="0.2">
      <c r="A53" s="237" t="s">
        <v>304</v>
      </c>
      <c r="B53" s="106"/>
      <c r="C53" s="111" t="s">
        <v>1539</v>
      </c>
      <c r="D53" s="111"/>
      <c r="E53" s="106" t="s">
        <v>291</v>
      </c>
      <c r="F53" s="107">
        <v>15.54</v>
      </c>
      <c r="G53" s="37"/>
      <c r="H53" s="37"/>
      <c r="I53" s="38">
        <f t="shared" si="0"/>
        <v>0</v>
      </c>
      <c r="J53" s="37"/>
      <c r="K53" s="37"/>
      <c r="L53" s="38">
        <f t="shared" si="1"/>
        <v>0</v>
      </c>
      <c r="M53" s="38">
        <f t="shared" si="2"/>
        <v>0</v>
      </c>
      <c r="N53" s="38">
        <f t="shared" si="3"/>
        <v>0</v>
      </c>
      <c r="O53" s="38">
        <f t="shared" si="4"/>
        <v>0</v>
      </c>
      <c r="P53" s="38">
        <f t="shared" si="5"/>
        <v>0</v>
      </c>
      <c r="Q53" s="38">
        <f t="shared" si="6"/>
        <v>0</v>
      </c>
    </row>
    <row r="54" spans="1:17" x14ac:dyDescent="0.2">
      <c r="A54" s="237" t="s">
        <v>305</v>
      </c>
      <c r="B54" s="106"/>
      <c r="C54" s="111" t="s">
        <v>1540</v>
      </c>
      <c r="D54" s="111"/>
      <c r="E54" s="106" t="s">
        <v>291</v>
      </c>
      <c r="F54" s="107">
        <v>0.37</v>
      </c>
      <c r="G54" s="37"/>
      <c r="H54" s="37"/>
      <c r="I54" s="38">
        <f t="shared" si="0"/>
        <v>0</v>
      </c>
      <c r="J54" s="37"/>
      <c r="K54" s="37"/>
      <c r="L54" s="38">
        <f t="shared" si="1"/>
        <v>0</v>
      </c>
      <c r="M54" s="38">
        <f t="shared" si="2"/>
        <v>0</v>
      </c>
      <c r="N54" s="38">
        <f t="shared" si="3"/>
        <v>0</v>
      </c>
      <c r="O54" s="38">
        <f t="shared" si="4"/>
        <v>0</v>
      </c>
      <c r="P54" s="38">
        <f t="shared" si="5"/>
        <v>0</v>
      </c>
      <c r="Q54" s="38">
        <f t="shared" si="6"/>
        <v>0</v>
      </c>
    </row>
    <row r="55" spans="1:17" x14ac:dyDescent="0.2">
      <c r="A55" s="105" t="s">
        <v>306</v>
      </c>
      <c r="B55" s="106"/>
      <c r="C55" s="111" t="s">
        <v>294</v>
      </c>
      <c r="D55" s="111"/>
      <c r="E55" s="106" t="s">
        <v>81</v>
      </c>
      <c r="F55" s="107">
        <v>322</v>
      </c>
      <c r="G55" s="37"/>
      <c r="H55" s="37"/>
      <c r="I55" s="38">
        <f t="shared" si="0"/>
        <v>0</v>
      </c>
      <c r="J55" s="37"/>
      <c r="K55" s="37"/>
      <c r="L55" s="38">
        <f t="shared" si="1"/>
        <v>0</v>
      </c>
      <c r="M55" s="38">
        <f t="shared" si="2"/>
        <v>0</v>
      </c>
      <c r="N55" s="38">
        <f t="shared" si="3"/>
        <v>0</v>
      </c>
      <c r="O55" s="38">
        <f t="shared" si="4"/>
        <v>0</v>
      </c>
      <c r="P55" s="38">
        <f t="shared" si="5"/>
        <v>0</v>
      </c>
      <c r="Q55" s="38">
        <f t="shared" si="6"/>
        <v>0</v>
      </c>
    </row>
    <row r="56" spans="1:17" ht="25.5" x14ac:dyDescent="0.2">
      <c r="A56" s="105" t="s">
        <v>307</v>
      </c>
      <c r="B56" s="106"/>
      <c r="C56" s="111" t="s">
        <v>296</v>
      </c>
      <c r="D56" s="111"/>
      <c r="E56" s="106" t="s">
        <v>107</v>
      </c>
      <c r="F56" s="107">
        <v>644</v>
      </c>
      <c r="G56" s="37"/>
      <c r="H56" s="37"/>
      <c r="I56" s="38">
        <f t="shared" si="0"/>
        <v>0</v>
      </c>
      <c r="J56" s="37"/>
      <c r="K56" s="37"/>
      <c r="L56" s="38">
        <f t="shared" si="1"/>
        <v>0</v>
      </c>
      <c r="M56" s="38">
        <f t="shared" si="2"/>
        <v>0</v>
      </c>
      <c r="N56" s="38">
        <f t="shared" si="3"/>
        <v>0</v>
      </c>
      <c r="O56" s="38">
        <f t="shared" si="4"/>
        <v>0</v>
      </c>
      <c r="P56" s="38">
        <f t="shared" si="5"/>
        <v>0</v>
      </c>
      <c r="Q56" s="38">
        <f t="shared" si="6"/>
        <v>0</v>
      </c>
    </row>
    <row r="57" spans="1:17" ht="38.25" x14ac:dyDescent="0.2">
      <c r="A57" s="237" t="s">
        <v>308</v>
      </c>
      <c r="B57" s="106"/>
      <c r="C57" s="111" t="s">
        <v>1541</v>
      </c>
      <c r="D57" s="111"/>
      <c r="E57" s="106" t="s">
        <v>70</v>
      </c>
      <c r="F57" s="107">
        <v>271</v>
      </c>
      <c r="G57" s="37"/>
      <c r="H57" s="37"/>
      <c r="I57" s="38">
        <f t="shared" si="0"/>
        <v>0</v>
      </c>
      <c r="J57" s="37"/>
      <c r="K57" s="37"/>
      <c r="L57" s="38">
        <f t="shared" si="1"/>
        <v>0</v>
      </c>
      <c r="M57" s="38">
        <f t="shared" si="2"/>
        <v>0</v>
      </c>
      <c r="N57" s="38">
        <f t="shared" si="3"/>
        <v>0</v>
      </c>
      <c r="O57" s="38">
        <f t="shared" si="4"/>
        <v>0</v>
      </c>
      <c r="P57" s="38">
        <f t="shared" si="5"/>
        <v>0</v>
      </c>
      <c r="Q57" s="38">
        <f t="shared" si="6"/>
        <v>0</v>
      </c>
    </row>
    <row r="58" spans="1:17" ht="38.25" x14ac:dyDescent="0.2">
      <c r="A58" s="237" t="s">
        <v>309</v>
      </c>
      <c r="B58" s="106"/>
      <c r="C58" s="111" t="s">
        <v>1542</v>
      </c>
      <c r="D58" s="111"/>
      <c r="E58" s="106" t="s">
        <v>70</v>
      </c>
      <c r="F58" s="107">
        <v>6</v>
      </c>
      <c r="G58" s="37"/>
      <c r="H58" s="37"/>
      <c r="I58" s="38">
        <f t="shared" si="0"/>
        <v>0</v>
      </c>
      <c r="J58" s="37"/>
      <c r="K58" s="37"/>
      <c r="L58" s="38">
        <f t="shared" si="1"/>
        <v>0</v>
      </c>
      <c r="M58" s="38">
        <f t="shared" si="2"/>
        <v>0</v>
      </c>
      <c r="N58" s="38">
        <f t="shared" si="3"/>
        <v>0</v>
      </c>
      <c r="O58" s="38">
        <f t="shared" si="4"/>
        <v>0</v>
      </c>
      <c r="P58" s="38">
        <f t="shared" si="5"/>
        <v>0</v>
      </c>
      <c r="Q58" s="38">
        <f t="shared" si="6"/>
        <v>0</v>
      </c>
    </row>
    <row r="59" spans="1:17" ht="25.5" x14ac:dyDescent="0.2">
      <c r="A59" s="105" t="s">
        <v>310</v>
      </c>
      <c r="B59" s="106"/>
      <c r="C59" s="111" t="s">
        <v>302</v>
      </c>
      <c r="D59" s="111"/>
      <c r="E59" s="106" t="s">
        <v>70</v>
      </c>
      <c r="F59" s="107">
        <v>573.6</v>
      </c>
      <c r="G59" s="37"/>
      <c r="H59" s="37"/>
      <c r="I59" s="38">
        <f t="shared" si="0"/>
        <v>0</v>
      </c>
      <c r="J59" s="37"/>
      <c r="K59" s="37"/>
      <c r="L59" s="38">
        <f t="shared" si="1"/>
        <v>0</v>
      </c>
      <c r="M59" s="38">
        <f t="shared" si="2"/>
        <v>0</v>
      </c>
      <c r="N59" s="38">
        <f t="shared" si="3"/>
        <v>0</v>
      </c>
      <c r="O59" s="38">
        <f t="shared" si="4"/>
        <v>0</v>
      </c>
      <c r="P59" s="38">
        <f t="shared" si="5"/>
        <v>0</v>
      </c>
      <c r="Q59" s="38">
        <f t="shared" si="6"/>
        <v>0</v>
      </c>
    </row>
    <row r="60" spans="1:17" ht="38.25" x14ac:dyDescent="0.2">
      <c r="A60" s="105" t="s">
        <v>311</v>
      </c>
      <c r="B60" s="106"/>
      <c r="C60" s="111" t="s">
        <v>312</v>
      </c>
      <c r="D60" s="111"/>
      <c r="E60" s="106" t="s">
        <v>70</v>
      </c>
      <c r="F60" s="107">
        <v>242</v>
      </c>
      <c r="G60" s="37"/>
      <c r="H60" s="37"/>
      <c r="I60" s="38">
        <f t="shared" ref="I60:I88" si="7">ROUND(G60*H60,2)</f>
        <v>0</v>
      </c>
      <c r="J60" s="37"/>
      <c r="K60" s="37"/>
      <c r="L60" s="38">
        <f t="shared" ref="L60:L88" si="8">I60+J60+K60</f>
        <v>0</v>
      </c>
      <c r="M60" s="38">
        <f t="shared" ref="M60:M88" si="9">ROUND(F60*G60,2)</f>
        <v>0</v>
      </c>
      <c r="N60" s="38">
        <f t="shared" ref="N60:N88" si="10">ROUND(F60*I60,2)</f>
        <v>0</v>
      </c>
      <c r="O60" s="38">
        <f t="shared" ref="O60:O88" si="11">ROUND(F60*J60,2)</f>
        <v>0</v>
      </c>
      <c r="P60" s="38">
        <f t="shared" ref="P60:P88" si="12">ROUND(F60*K60,2)</f>
        <v>0</v>
      </c>
      <c r="Q60" s="38">
        <f t="shared" ref="Q60:Q88" si="13">N60+O60+P60</f>
        <v>0</v>
      </c>
    </row>
    <row r="61" spans="1:17" x14ac:dyDescent="0.2">
      <c r="A61" s="237" t="s">
        <v>313</v>
      </c>
      <c r="B61" s="106"/>
      <c r="C61" s="111" t="s">
        <v>1539</v>
      </c>
      <c r="D61" s="111"/>
      <c r="E61" s="106" t="s">
        <v>291</v>
      </c>
      <c r="F61" s="107">
        <v>30.3</v>
      </c>
      <c r="G61" s="37"/>
      <c r="H61" s="37"/>
      <c r="I61" s="38">
        <f t="shared" si="7"/>
        <v>0</v>
      </c>
      <c r="J61" s="37"/>
      <c r="K61" s="37"/>
      <c r="L61" s="38">
        <f t="shared" si="8"/>
        <v>0</v>
      </c>
      <c r="M61" s="38">
        <f t="shared" si="9"/>
        <v>0</v>
      </c>
      <c r="N61" s="38">
        <f t="shared" si="10"/>
        <v>0</v>
      </c>
      <c r="O61" s="38">
        <f t="shared" si="11"/>
        <v>0</v>
      </c>
      <c r="P61" s="38">
        <f t="shared" si="12"/>
        <v>0</v>
      </c>
      <c r="Q61" s="38">
        <f t="shared" si="13"/>
        <v>0</v>
      </c>
    </row>
    <row r="62" spans="1:17" x14ac:dyDescent="0.2">
      <c r="A62" s="105" t="s">
        <v>314</v>
      </c>
      <c r="B62" s="106"/>
      <c r="C62" s="111" t="s">
        <v>315</v>
      </c>
      <c r="D62" s="111"/>
      <c r="E62" s="106" t="s">
        <v>107</v>
      </c>
      <c r="F62" s="107">
        <v>409.2</v>
      </c>
      <c r="G62" s="37"/>
      <c r="H62" s="37"/>
      <c r="I62" s="38">
        <f t="shared" si="7"/>
        <v>0</v>
      </c>
      <c r="J62" s="37"/>
      <c r="K62" s="37"/>
      <c r="L62" s="38">
        <f t="shared" si="8"/>
        <v>0</v>
      </c>
      <c r="M62" s="38">
        <f t="shared" si="9"/>
        <v>0</v>
      </c>
      <c r="N62" s="38">
        <f t="shared" si="10"/>
        <v>0</v>
      </c>
      <c r="O62" s="38">
        <f t="shared" si="11"/>
        <v>0</v>
      </c>
      <c r="P62" s="38">
        <f t="shared" si="12"/>
        <v>0</v>
      </c>
      <c r="Q62" s="38">
        <f t="shared" si="13"/>
        <v>0</v>
      </c>
    </row>
    <row r="63" spans="1:17" x14ac:dyDescent="0.2">
      <c r="A63" s="105" t="s">
        <v>316</v>
      </c>
      <c r="B63" s="106"/>
      <c r="C63" s="111" t="s">
        <v>317</v>
      </c>
      <c r="D63" s="111"/>
      <c r="E63" s="106" t="s">
        <v>81</v>
      </c>
      <c r="F63" s="107">
        <v>46</v>
      </c>
      <c r="G63" s="37"/>
      <c r="H63" s="37"/>
      <c r="I63" s="38">
        <f t="shared" si="7"/>
        <v>0</v>
      </c>
      <c r="J63" s="37"/>
      <c r="K63" s="37"/>
      <c r="L63" s="38">
        <f t="shared" si="8"/>
        <v>0</v>
      </c>
      <c r="M63" s="38">
        <f t="shared" si="9"/>
        <v>0</v>
      </c>
      <c r="N63" s="38">
        <f t="shared" si="10"/>
        <v>0</v>
      </c>
      <c r="O63" s="38">
        <f t="shared" si="11"/>
        <v>0</v>
      </c>
      <c r="P63" s="38">
        <f t="shared" si="12"/>
        <v>0</v>
      </c>
      <c r="Q63" s="38">
        <f t="shared" si="13"/>
        <v>0</v>
      </c>
    </row>
    <row r="64" spans="1:17" x14ac:dyDescent="0.2">
      <c r="A64" s="105" t="s">
        <v>318</v>
      </c>
      <c r="B64" s="106"/>
      <c r="C64" s="111" t="s">
        <v>319</v>
      </c>
      <c r="D64" s="111"/>
      <c r="E64" s="106" t="s">
        <v>81</v>
      </c>
      <c r="F64" s="107">
        <v>24</v>
      </c>
      <c r="G64" s="37"/>
      <c r="H64" s="37"/>
      <c r="I64" s="38">
        <f t="shared" si="7"/>
        <v>0</v>
      </c>
      <c r="J64" s="37"/>
      <c r="K64" s="37"/>
      <c r="L64" s="38">
        <f t="shared" si="8"/>
        <v>0</v>
      </c>
      <c r="M64" s="38">
        <f t="shared" si="9"/>
        <v>0</v>
      </c>
      <c r="N64" s="38">
        <f t="shared" si="10"/>
        <v>0</v>
      </c>
      <c r="O64" s="38">
        <f t="shared" si="11"/>
        <v>0</v>
      </c>
      <c r="P64" s="38">
        <f t="shared" si="12"/>
        <v>0</v>
      </c>
      <c r="Q64" s="38">
        <f t="shared" si="13"/>
        <v>0</v>
      </c>
    </row>
    <row r="65" spans="1:17" ht="25.5" x14ac:dyDescent="0.2">
      <c r="A65" s="105" t="s">
        <v>320</v>
      </c>
      <c r="B65" s="106"/>
      <c r="C65" s="111" t="s">
        <v>321</v>
      </c>
      <c r="D65" s="111"/>
      <c r="E65" s="106" t="s">
        <v>68</v>
      </c>
      <c r="F65" s="107">
        <v>74.88</v>
      </c>
      <c r="G65" s="37"/>
      <c r="H65" s="37"/>
      <c r="I65" s="38">
        <f t="shared" si="7"/>
        <v>0</v>
      </c>
      <c r="J65" s="37"/>
      <c r="K65" s="37"/>
      <c r="L65" s="38">
        <f t="shared" si="8"/>
        <v>0</v>
      </c>
      <c r="M65" s="38">
        <f t="shared" si="9"/>
        <v>0</v>
      </c>
      <c r="N65" s="38">
        <f t="shared" si="10"/>
        <v>0</v>
      </c>
      <c r="O65" s="38">
        <f t="shared" si="11"/>
        <v>0</v>
      </c>
      <c r="P65" s="38">
        <f t="shared" si="12"/>
        <v>0</v>
      </c>
      <c r="Q65" s="38">
        <f t="shared" si="13"/>
        <v>0</v>
      </c>
    </row>
    <row r="66" spans="1:17" ht="25.5" x14ac:dyDescent="0.2">
      <c r="A66" s="105" t="s">
        <v>322</v>
      </c>
      <c r="B66" s="106"/>
      <c r="C66" s="111" t="s">
        <v>323</v>
      </c>
      <c r="D66" s="111"/>
      <c r="E66" s="106" t="s">
        <v>74</v>
      </c>
      <c r="F66" s="107">
        <v>30</v>
      </c>
      <c r="G66" s="37"/>
      <c r="H66" s="37"/>
      <c r="I66" s="38">
        <f t="shared" si="7"/>
        <v>0</v>
      </c>
      <c r="J66" s="37"/>
      <c r="K66" s="37"/>
      <c r="L66" s="38">
        <f t="shared" si="8"/>
        <v>0</v>
      </c>
      <c r="M66" s="38">
        <f t="shared" si="9"/>
        <v>0</v>
      </c>
      <c r="N66" s="38">
        <f t="shared" si="10"/>
        <v>0</v>
      </c>
      <c r="O66" s="38">
        <f t="shared" si="11"/>
        <v>0</v>
      </c>
      <c r="P66" s="38">
        <f t="shared" si="12"/>
        <v>0</v>
      </c>
      <c r="Q66" s="38">
        <f t="shared" si="13"/>
        <v>0</v>
      </c>
    </row>
    <row r="67" spans="1:17" ht="38.25" x14ac:dyDescent="0.2">
      <c r="A67" s="105" t="s">
        <v>324</v>
      </c>
      <c r="B67" s="106"/>
      <c r="C67" s="111" t="s">
        <v>325</v>
      </c>
      <c r="D67" s="111"/>
      <c r="E67" s="106" t="s">
        <v>68</v>
      </c>
      <c r="F67" s="107">
        <v>682.8</v>
      </c>
      <c r="G67" s="37"/>
      <c r="H67" s="37"/>
      <c r="I67" s="38">
        <f t="shared" si="7"/>
        <v>0</v>
      </c>
      <c r="J67" s="37"/>
      <c r="K67" s="37"/>
      <c r="L67" s="38">
        <f t="shared" si="8"/>
        <v>0</v>
      </c>
      <c r="M67" s="38">
        <f t="shared" si="9"/>
        <v>0</v>
      </c>
      <c r="N67" s="38">
        <f t="shared" si="10"/>
        <v>0</v>
      </c>
      <c r="O67" s="38">
        <f t="shared" si="11"/>
        <v>0</v>
      </c>
      <c r="P67" s="38">
        <f t="shared" si="12"/>
        <v>0</v>
      </c>
      <c r="Q67" s="38">
        <f t="shared" si="13"/>
        <v>0</v>
      </c>
    </row>
    <row r="68" spans="1:17" ht="38.25" x14ac:dyDescent="0.2">
      <c r="A68" s="105" t="s">
        <v>326</v>
      </c>
      <c r="B68" s="106"/>
      <c r="C68" s="111" t="s">
        <v>327</v>
      </c>
      <c r="D68" s="111"/>
      <c r="E68" s="106" t="s">
        <v>81</v>
      </c>
      <c r="F68" s="107">
        <v>182</v>
      </c>
      <c r="G68" s="37"/>
      <c r="H68" s="37"/>
      <c r="I68" s="38">
        <f t="shared" si="7"/>
        <v>0</v>
      </c>
      <c r="J68" s="37"/>
      <c r="K68" s="37"/>
      <c r="L68" s="38">
        <f t="shared" si="8"/>
        <v>0</v>
      </c>
      <c r="M68" s="38">
        <f t="shared" si="9"/>
        <v>0</v>
      </c>
      <c r="N68" s="38">
        <f t="shared" si="10"/>
        <v>0</v>
      </c>
      <c r="O68" s="38">
        <f t="shared" si="11"/>
        <v>0</v>
      </c>
      <c r="P68" s="38">
        <f t="shared" si="12"/>
        <v>0</v>
      </c>
      <c r="Q68" s="38">
        <f t="shared" si="13"/>
        <v>0</v>
      </c>
    </row>
    <row r="69" spans="1:17" ht="38.25" x14ac:dyDescent="0.2">
      <c r="A69" s="237" t="s">
        <v>328</v>
      </c>
      <c r="B69" s="106"/>
      <c r="C69" s="111" t="s">
        <v>1541</v>
      </c>
      <c r="D69" s="111"/>
      <c r="E69" s="106" t="s">
        <v>70</v>
      </c>
      <c r="F69" s="107">
        <v>500</v>
      </c>
      <c r="G69" s="37"/>
      <c r="H69" s="37"/>
      <c r="I69" s="38">
        <f t="shared" si="7"/>
        <v>0</v>
      </c>
      <c r="J69" s="37"/>
      <c r="K69" s="37"/>
      <c r="L69" s="38">
        <f t="shared" si="8"/>
        <v>0</v>
      </c>
      <c r="M69" s="38">
        <f t="shared" si="9"/>
        <v>0</v>
      </c>
      <c r="N69" s="38">
        <f t="shared" si="10"/>
        <v>0</v>
      </c>
      <c r="O69" s="38">
        <f t="shared" si="11"/>
        <v>0</v>
      </c>
      <c r="P69" s="38">
        <f t="shared" si="12"/>
        <v>0</v>
      </c>
      <c r="Q69" s="38">
        <f t="shared" si="13"/>
        <v>0</v>
      </c>
    </row>
    <row r="70" spans="1:17" ht="25.5" x14ac:dyDescent="0.2">
      <c r="A70" s="105" t="s">
        <v>329</v>
      </c>
      <c r="B70" s="106"/>
      <c r="C70" s="111" t="s">
        <v>330</v>
      </c>
      <c r="D70" s="111"/>
      <c r="E70" s="106" t="s">
        <v>70</v>
      </c>
      <c r="F70" s="107">
        <v>500</v>
      </c>
      <c r="G70" s="37"/>
      <c r="H70" s="37"/>
      <c r="I70" s="38">
        <f t="shared" si="7"/>
        <v>0</v>
      </c>
      <c r="J70" s="37"/>
      <c r="K70" s="37"/>
      <c r="L70" s="38">
        <f t="shared" si="8"/>
        <v>0</v>
      </c>
      <c r="M70" s="38">
        <f t="shared" si="9"/>
        <v>0</v>
      </c>
      <c r="N70" s="38">
        <f t="shared" si="10"/>
        <v>0</v>
      </c>
      <c r="O70" s="38">
        <f t="shared" si="11"/>
        <v>0</v>
      </c>
      <c r="P70" s="38">
        <f t="shared" si="12"/>
        <v>0</v>
      </c>
      <c r="Q70" s="38">
        <f t="shared" si="13"/>
        <v>0</v>
      </c>
    </row>
    <row r="71" spans="1:17" ht="25.5" x14ac:dyDescent="0.2">
      <c r="A71" s="105" t="s">
        <v>331</v>
      </c>
      <c r="B71" s="106"/>
      <c r="C71" s="111" t="s">
        <v>302</v>
      </c>
      <c r="D71" s="111"/>
      <c r="E71" s="106" t="s">
        <v>70</v>
      </c>
      <c r="F71" s="107">
        <v>658</v>
      </c>
      <c r="G71" s="37"/>
      <c r="H71" s="37"/>
      <c r="I71" s="38">
        <f t="shared" si="7"/>
        <v>0</v>
      </c>
      <c r="J71" s="37"/>
      <c r="K71" s="37"/>
      <c r="L71" s="38">
        <f t="shared" si="8"/>
        <v>0</v>
      </c>
      <c r="M71" s="38">
        <f t="shared" si="9"/>
        <v>0</v>
      </c>
      <c r="N71" s="38">
        <f t="shared" si="10"/>
        <v>0</v>
      </c>
      <c r="O71" s="38">
        <f t="shared" si="11"/>
        <v>0</v>
      </c>
      <c r="P71" s="38">
        <f t="shared" si="12"/>
        <v>0</v>
      </c>
      <c r="Q71" s="38">
        <f t="shared" si="13"/>
        <v>0</v>
      </c>
    </row>
    <row r="72" spans="1:17" ht="25.5" x14ac:dyDescent="0.2">
      <c r="A72" s="105" t="s">
        <v>332</v>
      </c>
      <c r="B72" s="106"/>
      <c r="C72" s="111" t="s">
        <v>333</v>
      </c>
      <c r="D72" s="111"/>
      <c r="E72" s="106" t="s">
        <v>70</v>
      </c>
      <c r="F72" s="107">
        <v>376.2</v>
      </c>
      <c r="G72" s="37"/>
      <c r="H72" s="37"/>
      <c r="I72" s="38">
        <f t="shared" si="7"/>
        <v>0</v>
      </c>
      <c r="J72" s="37"/>
      <c r="K72" s="37"/>
      <c r="L72" s="38">
        <f t="shared" si="8"/>
        <v>0</v>
      </c>
      <c r="M72" s="38">
        <f t="shared" si="9"/>
        <v>0</v>
      </c>
      <c r="N72" s="38">
        <f t="shared" si="10"/>
        <v>0</v>
      </c>
      <c r="O72" s="38">
        <f t="shared" si="11"/>
        <v>0</v>
      </c>
      <c r="P72" s="38">
        <f t="shared" si="12"/>
        <v>0</v>
      </c>
      <c r="Q72" s="38">
        <f t="shared" si="13"/>
        <v>0</v>
      </c>
    </row>
    <row r="73" spans="1:17" x14ac:dyDescent="0.2">
      <c r="A73" s="105" t="s">
        <v>334</v>
      </c>
      <c r="B73" s="106"/>
      <c r="C73" s="111" t="s">
        <v>335</v>
      </c>
      <c r="D73" s="111"/>
      <c r="E73" s="106" t="s">
        <v>74</v>
      </c>
      <c r="F73" s="107">
        <v>38.770000000000003</v>
      </c>
      <c r="G73" s="37"/>
      <c r="H73" s="37"/>
      <c r="I73" s="38">
        <f t="shared" si="7"/>
        <v>0</v>
      </c>
      <c r="J73" s="37"/>
      <c r="K73" s="37"/>
      <c r="L73" s="38">
        <f t="shared" si="8"/>
        <v>0</v>
      </c>
      <c r="M73" s="38">
        <f t="shared" si="9"/>
        <v>0</v>
      </c>
      <c r="N73" s="38">
        <f t="shared" si="10"/>
        <v>0</v>
      </c>
      <c r="O73" s="38">
        <f t="shared" si="11"/>
        <v>0</v>
      </c>
      <c r="P73" s="38">
        <f t="shared" si="12"/>
        <v>0</v>
      </c>
      <c r="Q73" s="38">
        <f t="shared" si="13"/>
        <v>0</v>
      </c>
    </row>
    <row r="74" spans="1:17" ht="25.5" x14ac:dyDescent="0.2">
      <c r="A74" s="105" t="s">
        <v>336</v>
      </c>
      <c r="B74" s="106"/>
      <c r="C74" s="111" t="s">
        <v>337</v>
      </c>
      <c r="D74" s="111"/>
      <c r="E74" s="106" t="s">
        <v>81</v>
      </c>
      <c r="F74" s="107">
        <v>8</v>
      </c>
      <c r="G74" s="37"/>
      <c r="H74" s="37"/>
      <c r="I74" s="38">
        <f t="shared" si="7"/>
        <v>0</v>
      </c>
      <c r="J74" s="37"/>
      <c r="K74" s="37"/>
      <c r="L74" s="38">
        <f t="shared" si="8"/>
        <v>0</v>
      </c>
      <c r="M74" s="38">
        <f t="shared" si="9"/>
        <v>0</v>
      </c>
      <c r="N74" s="38">
        <f t="shared" si="10"/>
        <v>0</v>
      </c>
      <c r="O74" s="38">
        <f t="shared" si="11"/>
        <v>0</v>
      </c>
      <c r="P74" s="38">
        <f t="shared" si="12"/>
        <v>0</v>
      </c>
      <c r="Q74" s="38">
        <f t="shared" si="13"/>
        <v>0</v>
      </c>
    </row>
    <row r="75" spans="1:17" x14ac:dyDescent="0.2">
      <c r="A75" s="105" t="s">
        <v>338</v>
      </c>
      <c r="B75" s="106"/>
      <c r="C75" s="111" t="s">
        <v>339</v>
      </c>
      <c r="D75" s="111"/>
      <c r="E75" s="106" t="s">
        <v>81</v>
      </c>
      <c r="F75" s="107">
        <v>6</v>
      </c>
      <c r="G75" s="37"/>
      <c r="H75" s="37"/>
      <c r="I75" s="38">
        <f t="shared" si="7"/>
        <v>0</v>
      </c>
      <c r="J75" s="37"/>
      <c r="K75" s="37"/>
      <c r="L75" s="38">
        <f t="shared" si="8"/>
        <v>0</v>
      </c>
      <c r="M75" s="38">
        <f t="shared" si="9"/>
        <v>0</v>
      </c>
      <c r="N75" s="38">
        <f t="shared" si="10"/>
        <v>0</v>
      </c>
      <c r="O75" s="38">
        <f t="shared" si="11"/>
        <v>0</v>
      </c>
      <c r="P75" s="38">
        <f t="shared" si="12"/>
        <v>0</v>
      </c>
      <c r="Q75" s="38">
        <f t="shared" si="13"/>
        <v>0</v>
      </c>
    </row>
    <row r="76" spans="1:17" x14ac:dyDescent="0.2">
      <c r="A76" s="105" t="s">
        <v>340</v>
      </c>
      <c r="B76" s="106"/>
      <c r="C76" s="111" t="s">
        <v>341</v>
      </c>
      <c r="D76" s="111"/>
      <c r="E76" s="106" t="s">
        <v>81</v>
      </c>
      <c r="F76" s="107">
        <v>2</v>
      </c>
      <c r="G76" s="37"/>
      <c r="H76" s="37"/>
      <c r="I76" s="38">
        <f t="shared" si="7"/>
        <v>0</v>
      </c>
      <c r="J76" s="37"/>
      <c r="K76" s="37"/>
      <c r="L76" s="38">
        <f t="shared" si="8"/>
        <v>0</v>
      </c>
      <c r="M76" s="38">
        <f t="shared" si="9"/>
        <v>0</v>
      </c>
      <c r="N76" s="38">
        <f t="shared" si="10"/>
        <v>0</v>
      </c>
      <c r="O76" s="38">
        <f t="shared" si="11"/>
        <v>0</v>
      </c>
      <c r="P76" s="38">
        <f t="shared" si="12"/>
        <v>0</v>
      </c>
      <c r="Q76" s="38">
        <f t="shared" si="13"/>
        <v>0</v>
      </c>
    </row>
    <row r="77" spans="1:17" ht="25.5" x14ac:dyDescent="0.2">
      <c r="A77" s="105" t="s">
        <v>342</v>
      </c>
      <c r="B77" s="106"/>
      <c r="C77" s="111" t="s">
        <v>343</v>
      </c>
      <c r="D77" s="111"/>
      <c r="E77" s="106" t="s">
        <v>68</v>
      </c>
      <c r="F77" s="107">
        <v>748.8</v>
      </c>
      <c r="G77" s="37"/>
      <c r="H77" s="37"/>
      <c r="I77" s="38">
        <f t="shared" si="7"/>
        <v>0</v>
      </c>
      <c r="J77" s="37"/>
      <c r="K77" s="37"/>
      <c r="L77" s="38">
        <f t="shared" si="8"/>
        <v>0</v>
      </c>
      <c r="M77" s="38">
        <f t="shared" si="9"/>
        <v>0</v>
      </c>
      <c r="N77" s="38">
        <f t="shared" si="10"/>
        <v>0</v>
      </c>
      <c r="O77" s="38">
        <f t="shared" si="11"/>
        <v>0</v>
      </c>
      <c r="P77" s="38">
        <f t="shared" si="12"/>
        <v>0</v>
      </c>
      <c r="Q77" s="38">
        <f t="shared" si="13"/>
        <v>0</v>
      </c>
    </row>
    <row r="78" spans="1:17" ht="51" x14ac:dyDescent="0.2">
      <c r="A78" s="105" t="s">
        <v>344</v>
      </c>
      <c r="B78" s="106"/>
      <c r="C78" s="111" t="s">
        <v>345</v>
      </c>
      <c r="D78" s="111"/>
      <c r="E78" s="106" t="s">
        <v>70</v>
      </c>
      <c r="F78" s="107">
        <v>11</v>
      </c>
      <c r="G78" s="37"/>
      <c r="H78" s="37"/>
      <c r="I78" s="38">
        <f t="shared" si="7"/>
        <v>0</v>
      </c>
      <c r="J78" s="37"/>
      <c r="K78" s="37"/>
      <c r="L78" s="38">
        <f t="shared" si="8"/>
        <v>0</v>
      </c>
      <c r="M78" s="38">
        <f t="shared" si="9"/>
        <v>0</v>
      </c>
      <c r="N78" s="38">
        <f t="shared" si="10"/>
        <v>0</v>
      </c>
      <c r="O78" s="38">
        <f t="shared" si="11"/>
        <v>0</v>
      </c>
      <c r="P78" s="38">
        <f t="shared" si="12"/>
        <v>0</v>
      </c>
      <c r="Q78" s="38">
        <f t="shared" si="13"/>
        <v>0</v>
      </c>
    </row>
    <row r="79" spans="1:17" ht="89.25" x14ac:dyDescent="0.2">
      <c r="A79" s="105" t="s">
        <v>346</v>
      </c>
      <c r="B79" s="106"/>
      <c r="C79" s="111" t="s">
        <v>347</v>
      </c>
      <c r="D79" s="111" t="s">
        <v>348</v>
      </c>
      <c r="E79" s="106" t="s">
        <v>70</v>
      </c>
      <c r="F79" s="107">
        <v>748.8</v>
      </c>
      <c r="G79" s="37"/>
      <c r="H79" s="37"/>
      <c r="I79" s="38">
        <f t="shared" si="7"/>
        <v>0</v>
      </c>
      <c r="J79" s="37"/>
      <c r="K79" s="37"/>
      <c r="L79" s="38">
        <f t="shared" si="8"/>
        <v>0</v>
      </c>
      <c r="M79" s="38">
        <f t="shared" si="9"/>
        <v>0</v>
      </c>
      <c r="N79" s="38">
        <f t="shared" si="10"/>
        <v>0</v>
      </c>
      <c r="O79" s="38">
        <f t="shared" si="11"/>
        <v>0</v>
      </c>
      <c r="P79" s="38">
        <f t="shared" si="12"/>
        <v>0</v>
      </c>
      <c r="Q79" s="38">
        <f t="shared" si="13"/>
        <v>0</v>
      </c>
    </row>
    <row r="80" spans="1:17" ht="51" x14ac:dyDescent="0.2">
      <c r="A80" s="105" t="s">
        <v>349</v>
      </c>
      <c r="B80" s="106"/>
      <c r="C80" s="111" t="s">
        <v>350</v>
      </c>
      <c r="D80" s="111"/>
      <c r="E80" s="106" t="s">
        <v>70</v>
      </c>
      <c r="F80" s="107">
        <v>11</v>
      </c>
      <c r="G80" s="37"/>
      <c r="H80" s="37"/>
      <c r="I80" s="38">
        <f t="shared" si="7"/>
        <v>0</v>
      </c>
      <c r="J80" s="37"/>
      <c r="K80" s="37"/>
      <c r="L80" s="38">
        <f t="shared" si="8"/>
        <v>0</v>
      </c>
      <c r="M80" s="38">
        <f t="shared" si="9"/>
        <v>0</v>
      </c>
      <c r="N80" s="38">
        <f t="shared" si="10"/>
        <v>0</v>
      </c>
      <c r="O80" s="38">
        <f t="shared" si="11"/>
        <v>0</v>
      </c>
      <c r="P80" s="38">
        <f t="shared" si="12"/>
        <v>0</v>
      </c>
      <c r="Q80" s="38">
        <f t="shared" si="13"/>
        <v>0</v>
      </c>
    </row>
    <row r="81" spans="1:17" ht="38.25" x14ac:dyDescent="0.2">
      <c r="A81" s="105" t="s">
        <v>351</v>
      </c>
      <c r="B81" s="106"/>
      <c r="C81" s="111" t="s">
        <v>352</v>
      </c>
      <c r="D81" s="111"/>
      <c r="E81" s="106" t="s">
        <v>81</v>
      </c>
      <c r="F81" s="107">
        <v>8</v>
      </c>
      <c r="G81" s="37"/>
      <c r="H81" s="37"/>
      <c r="I81" s="38">
        <f t="shared" si="7"/>
        <v>0</v>
      </c>
      <c r="J81" s="37"/>
      <c r="K81" s="37"/>
      <c r="L81" s="38">
        <f t="shared" si="8"/>
        <v>0</v>
      </c>
      <c r="M81" s="38">
        <f t="shared" si="9"/>
        <v>0</v>
      </c>
      <c r="N81" s="38">
        <f t="shared" si="10"/>
        <v>0</v>
      </c>
      <c r="O81" s="38">
        <f t="shared" si="11"/>
        <v>0</v>
      </c>
      <c r="P81" s="38">
        <f t="shared" si="12"/>
        <v>0</v>
      </c>
      <c r="Q81" s="38">
        <f t="shared" si="13"/>
        <v>0</v>
      </c>
    </row>
    <row r="82" spans="1:17" ht="25.5" x14ac:dyDescent="0.2">
      <c r="A82" s="105" t="s">
        <v>353</v>
      </c>
      <c r="B82" s="106"/>
      <c r="C82" s="111" t="s">
        <v>354</v>
      </c>
      <c r="D82" s="111"/>
      <c r="E82" s="106" t="s">
        <v>68</v>
      </c>
      <c r="F82" s="107">
        <v>428</v>
      </c>
      <c r="G82" s="37"/>
      <c r="H82" s="37"/>
      <c r="I82" s="38">
        <f t="shared" si="7"/>
        <v>0</v>
      </c>
      <c r="J82" s="37"/>
      <c r="K82" s="37"/>
      <c r="L82" s="38">
        <f t="shared" si="8"/>
        <v>0</v>
      </c>
      <c r="M82" s="38">
        <f t="shared" si="9"/>
        <v>0</v>
      </c>
      <c r="N82" s="38">
        <f t="shared" si="10"/>
        <v>0</v>
      </c>
      <c r="O82" s="38">
        <f t="shared" si="11"/>
        <v>0</v>
      </c>
      <c r="P82" s="38">
        <f t="shared" si="12"/>
        <v>0</v>
      </c>
      <c r="Q82" s="38">
        <f t="shared" si="13"/>
        <v>0</v>
      </c>
    </row>
    <row r="83" spans="1:17" x14ac:dyDescent="0.2">
      <c r="A83" s="237" t="s">
        <v>355</v>
      </c>
      <c r="B83" s="106"/>
      <c r="C83" s="111"/>
      <c r="D83" s="111"/>
      <c r="E83" s="106"/>
      <c r="F83" s="107"/>
      <c r="G83" s="37"/>
      <c r="H83" s="37"/>
      <c r="I83" s="38">
        <f t="shared" si="7"/>
        <v>0</v>
      </c>
      <c r="J83" s="37"/>
      <c r="K83" s="37"/>
      <c r="L83" s="38">
        <f t="shared" si="8"/>
        <v>0</v>
      </c>
      <c r="M83" s="38">
        <f t="shared" si="9"/>
        <v>0</v>
      </c>
      <c r="N83" s="38">
        <f t="shared" si="10"/>
        <v>0</v>
      </c>
      <c r="O83" s="38">
        <f t="shared" si="11"/>
        <v>0</v>
      </c>
      <c r="P83" s="38">
        <f t="shared" si="12"/>
        <v>0</v>
      </c>
      <c r="Q83" s="38">
        <f t="shared" si="13"/>
        <v>0</v>
      </c>
    </row>
    <row r="84" spans="1:17" x14ac:dyDescent="0.2">
      <c r="A84" s="237" t="s">
        <v>356</v>
      </c>
      <c r="B84" s="106"/>
      <c r="C84" s="111"/>
      <c r="D84" s="111"/>
      <c r="E84" s="106"/>
      <c r="F84" s="107"/>
      <c r="G84" s="37"/>
      <c r="H84" s="37"/>
      <c r="I84" s="38">
        <f t="shared" si="7"/>
        <v>0</v>
      </c>
      <c r="J84" s="37"/>
      <c r="K84" s="37"/>
      <c r="L84" s="38">
        <f t="shared" si="8"/>
        <v>0</v>
      </c>
      <c r="M84" s="38">
        <f t="shared" si="9"/>
        <v>0</v>
      </c>
      <c r="N84" s="38">
        <f t="shared" si="10"/>
        <v>0</v>
      </c>
      <c r="O84" s="38">
        <f t="shared" si="11"/>
        <v>0</v>
      </c>
      <c r="P84" s="38">
        <f t="shared" si="12"/>
        <v>0</v>
      </c>
      <c r="Q84" s="38">
        <f t="shared" si="13"/>
        <v>0</v>
      </c>
    </row>
    <row r="85" spans="1:17" x14ac:dyDescent="0.2">
      <c r="A85" s="237" t="s">
        <v>357</v>
      </c>
      <c r="B85" s="106"/>
      <c r="C85" s="111"/>
      <c r="D85" s="111"/>
      <c r="E85" s="106"/>
      <c r="F85" s="107"/>
      <c r="G85" s="37"/>
      <c r="H85" s="37"/>
      <c r="I85" s="38">
        <f t="shared" si="7"/>
        <v>0</v>
      </c>
      <c r="J85" s="37"/>
      <c r="K85" s="37"/>
      <c r="L85" s="38">
        <f t="shared" si="8"/>
        <v>0</v>
      </c>
      <c r="M85" s="38">
        <f t="shared" si="9"/>
        <v>0</v>
      </c>
      <c r="N85" s="38">
        <f t="shared" si="10"/>
        <v>0</v>
      </c>
      <c r="O85" s="38">
        <f t="shared" si="11"/>
        <v>0</v>
      </c>
      <c r="P85" s="38">
        <f t="shared" si="12"/>
        <v>0</v>
      </c>
      <c r="Q85" s="38">
        <f t="shared" si="13"/>
        <v>0</v>
      </c>
    </row>
    <row r="86" spans="1:17" x14ac:dyDescent="0.2">
      <c r="A86" s="237" t="s">
        <v>358</v>
      </c>
      <c r="B86" s="106"/>
      <c r="C86" s="111"/>
      <c r="D86" s="111"/>
      <c r="E86" s="106"/>
      <c r="F86" s="107"/>
      <c r="G86" s="37"/>
      <c r="H86" s="37"/>
      <c r="I86" s="38">
        <f t="shared" si="7"/>
        <v>0</v>
      </c>
      <c r="J86" s="37"/>
      <c r="K86" s="37"/>
      <c r="L86" s="38">
        <f t="shared" si="8"/>
        <v>0</v>
      </c>
      <c r="M86" s="38">
        <f t="shared" si="9"/>
        <v>0</v>
      </c>
      <c r="N86" s="38">
        <f t="shared" si="10"/>
        <v>0</v>
      </c>
      <c r="O86" s="38">
        <f t="shared" si="11"/>
        <v>0</v>
      </c>
      <c r="P86" s="38">
        <f t="shared" si="12"/>
        <v>0</v>
      </c>
      <c r="Q86" s="38">
        <f t="shared" si="13"/>
        <v>0</v>
      </c>
    </row>
    <row r="87" spans="1:17" x14ac:dyDescent="0.2">
      <c r="A87" s="237" t="s">
        <v>359</v>
      </c>
      <c r="B87" s="106"/>
      <c r="C87" s="111"/>
      <c r="D87" s="111"/>
      <c r="E87" s="106"/>
      <c r="F87" s="107"/>
      <c r="G87" s="37"/>
      <c r="H87" s="37"/>
      <c r="I87" s="38">
        <f t="shared" si="7"/>
        <v>0</v>
      </c>
      <c r="J87" s="37"/>
      <c r="K87" s="37"/>
      <c r="L87" s="38">
        <f t="shared" si="8"/>
        <v>0</v>
      </c>
      <c r="M87" s="38">
        <f t="shared" si="9"/>
        <v>0</v>
      </c>
      <c r="N87" s="38">
        <f t="shared" si="10"/>
        <v>0</v>
      </c>
      <c r="O87" s="38">
        <f t="shared" si="11"/>
        <v>0</v>
      </c>
      <c r="P87" s="38">
        <f t="shared" si="12"/>
        <v>0</v>
      </c>
      <c r="Q87" s="38">
        <f t="shared" si="13"/>
        <v>0</v>
      </c>
    </row>
    <row r="88" spans="1:17" x14ac:dyDescent="0.2">
      <c r="A88" s="237" t="s">
        <v>360</v>
      </c>
      <c r="B88" s="106"/>
      <c r="C88" s="111"/>
      <c r="D88" s="111"/>
      <c r="E88" s="106"/>
      <c r="F88" s="107"/>
      <c r="G88" s="37"/>
      <c r="H88" s="37"/>
      <c r="I88" s="38">
        <f t="shared" si="7"/>
        <v>0</v>
      </c>
      <c r="J88" s="37"/>
      <c r="K88" s="37"/>
      <c r="L88" s="38">
        <f t="shared" si="8"/>
        <v>0</v>
      </c>
      <c r="M88" s="38">
        <f t="shared" si="9"/>
        <v>0</v>
      </c>
      <c r="N88" s="38">
        <f t="shared" si="10"/>
        <v>0</v>
      </c>
      <c r="O88" s="38">
        <f t="shared" si="11"/>
        <v>0</v>
      </c>
      <c r="P88" s="38">
        <f t="shared" si="12"/>
        <v>0</v>
      </c>
      <c r="Q88" s="38">
        <f t="shared" si="13"/>
        <v>0</v>
      </c>
    </row>
    <row r="89" spans="1:17" ht="25.5" x14ac:dyDescent="0.2">
      <c r="A89" s="208" t="s">
        <v>52</v>
      </c>
      <c r="B89" s="202" t="s">
        <v>256</v>
      </c>
      <c r="C89" s="222" t="s">
        <v>361</v>
      </c>
      <c r="D89" s="220" t="s">
        <v>258</v>
      </c>
      <c r="E89" s="202"/>
      <c r="F89" s="210"/>
      <c r="G89" s="203"/>
      <c r="H89" s="203"/>
      <c r="I89" s="203"/>
      <c r="J89" s="203"/>
      <c r="K89" s="203"/>
      <c r="L89" s="203"/>
      <c r="M89" s="203"/>
      <c r="N89" s="203"/>
      <c r="O89" s="203"/>
      <c r="P89" s="203"/>
      <c r="Q89" s="203"/>
    </row>
    <row r="90" spans="1:17" ht="38.25" x14ac:dyDescent="0.2">
      <c r="A90" s="105" t="s">
        <v>80</v>
      </c>
      <c r="B90" s="106"/>
      <c r="C90" s="111" t="s">
        <v>362</v>
      </c>
      <c r="D90" s="111" t="s">
        <v>280</v>
      </c>
      <c r="E90" s="106" t="s">
        <v>74</v>
      </c>
      <c r="F90" s="107">
        <v>119.96</v>
      </c>
      <c r="G90" s="37"/>
      <c r="H90" s="37"/>
      <c r="I90" s="38">
        <f t="shared" ref="I90:I103" si="14">ROUND(G90*H90,2)</f>
        <v>0</v>
      </c>
      <c r="J90" s="37"/>
      <c r="K90" s="37"/>
      <c r="L90" s="38">
        <f t="shared" ref="L90:L103" si="15">I90+J90+K90</f>
        <v>0</v>
      </c>
      <c r="M90" s="38">
        <f t="shared" ref="M90:M103" si="16">ROUND(F90*G90,2)</f>
        <v>0</v>
      </c>
      <c r="N90" s="38">
        <f t="shared" ref="N90:N103" si="17">ROUND(F90*I90,2)</f>
        <v>0</v>
      </c>
      <c r="O90" s="38">
        <f t="shared" ref="O90:O103" si="18">ROUND(F90*J90,2)</f>
        <v>0</v>
      </c>
      <c r="P90" s="38">
        <f t="shared" ref="P90:P103" si="19">ROUND(F90*K90,2)</f>
        <v>0</v>
      </c>
      <c r="Q90" s="38">
        <f t="shared" ref="Q90:Q103" si="20">N90+O90+P90</f>
        <v>0</v>
      </c>
    </row>
    <row r="91" spans="1:17" ht="38.25" x14ac:dyDescent="0.2">
      <c r="A91" s="105" t="s">
        <v>82</v>
      </c>
      <c r="B91" s="106"/>
      <c r="C91" s="111" t="s">
        <v>363</v>
      </c>
      <c r="D91" s="111" t="s">
        <v>280</v>
      </c>
      <c r="E91" s="106" t="s">
        <v>74</v>
      </c>
      <c r="F91" s="107">
        <v>118.91</v>
      </c>
      <c r="G91" s="37"/>
      <c r="H91" s="37"/>
      <c r="I91" s="38">
        <f t="shared" si="14"/>
        <v>0</v>
      </c>
      <c r="J91" s="37"/>
      <c r="K91" s="37"/>
      <c r="L91" s="38">
        <f t="shared" si="15"/>
        <v>0</v>
      </c>
      <c r="M91" s="38">
        <f t="shared" si="16"/>
        <v>0</v>
      </c>
      <c r="N91" s="38">
        <f t="shared" si="17"/>
        <v>0</v>
      </c>
      <c r="O91" s="38">
        <f t="shared" si="18"/>
        <v>0</v>
      </c>
      <c r="P91" s="38">
        <f t="shared" si="19"/>
        <v>0</v>
      </c>
      <c r="Q91" s="38">
        <f t="shared" si="20"/>
        <v>0</v>
      </c>
    </row>
    <row r="92" spans="1:17" ht="38.25" x14ac:dyDescent="0.2">
      <c r="A92" s="105" t="s">
        <v>83</v>
      </c>
      <c r="B92" s="106"/>
      <c r="C92" s="111" t="s">
        <v>364</v>
      </c>
      <c r="D92" s="111" t="s">
        <v>280</v>
      </c>
      <c r="E92" s="106" t="s">
        <v>74</v>
      </c>
      <c r="F92" s="107">
        <v>106.07</v>
      </c>
      <c r="G92" s="37"/>
      <c r="H92" s="37"/>
      <c r="I92" s="38">
        <f t="shared" si="14"/>
        <v>0</v>
      </c>
      <c r="J92" s="37"/>
      <c r="K92" s="37"/>
      <c r="L92" s="38">
        <f t="shared" si="15"/>
        <v>0</v>
      </c>
      <c r="M92" s="38">
        <f t="shared" si="16"/>
        <v>0</v>
      </c>
      <c r="N92" s="38">
        <f t="shared" si="17"/>
        <v>0</v>
      </c>
      <c r="O92" s="38">
        <f t="shared" si="18"/>
        <v>0</v>
      </c>
      <c r="P92" s="38">
        <f t="shared" si="19"/>
        <v>0</v>
      </c>
      <c r="Q92" s="38">
        <f t="shared" si="20"/>
        <v>0</v>
      </c>
    </row>
    <row r="93" spans="1:17" ht="51" x14ac:dyDescent="0.2">
      <c r="A93" s="105" t="s">
        <v>84</v>
      </c>
      <c r="B93" s="106"/>
      <c r="C93" s="111" t="s">
        <v>365</v>
      </c>
      <c r="D93" s="111" t="s">
        <v>280</v>
      </c>
      <c r="E93" s="106" t="s">
        <v>74</v>
      </c>
      <c r="F93" s="107">
        <v>22.38</v>
      </c>
      <c r="G93" s="37"/>
      <c r="H93" s="37"/>
      <c r="I93" s="38">
        <f t="shared" si="14"/>
        <v>0</v>
      </c>
      <c r="J93" s="37"/>
      <c r="K93" s="37"/>
      <c r="L93" s="38">
        <f t="shared" si="15"/>
        <v>0</v>
      </c>
      <c r="M93" s="38">
        <f t="shared" si="16"/>
        <v>0</v>
      </c>
      <c r="N93" s="38">
        <f t="shared" si="17"/>
        <v>0</v>
      </c>
      <c r="O93" s="38">
        <f t="shared" si="18"/>
        <v>0</v>
      </c>
      <c r="P93" s="38">
        <f t="shared" si="19"/>
        <v>0</v>
      </c>
      <c r="Q93" s="38">
        <f t="shared" si="20"/>
        <v>0</v>
      </c>
    </row>
    <row r="94" spans="1:17" ht="38.25" x14ac:dyDescent="0.2">
      <c r="A94" s="105" t="s">
        <v>85</v>
      </c>
      <c r="B94" s="106"/>
      <c r="C94" s="111" t="s">
        <v>366</v>
      </c>
      <c r="D94" s="111" t="s">
        <v>280</v>
      </c>
      <c r="E94" s="106" t="s">
        <v>70</v>
      </c>
      <c r="F94" s="107">
        <v>162</v>
      </c>
      <c r="G94" s="37"/>
      <c r="H94" s="37"/>
      <c r="I94" s="38">
        <f t="shared" si="14"/>
        <v>0</v>
      </c>
      <c r="J94" s="37"/>
      <c r="K94" s="37"/>
      <c r="L94" s="38">
        <f t="shared" si="15"/>
        <v>0</v>
      </c>
      <c r="M94" s="38">
        <f t="shared" si="16"/>
        <v>0</v>
      </c>
      <c r="N94" s="38">
        <f t="shared" si="17"/>
        <v>0</v>
      </c>
      <c r="O94" s="38">
        <f t="shared" si="18"/>
        <v>0</v>
      </c>
      <c r="P94" s="38">
        <f t="shared" si="19"/>
        <v>0</v>
      </c>
      <c r="Q94" s="38">
        <f t="shared" si="20"/>
        <v>0</v>
      </c>
    </row>
    <row r="95" spans="1:17" ht="38.25" x14ac:dyDescent="0.2">
      <c r="A95" s="105" t="s">
        <v>86</v>
      </c>
      <c r="B95" s="106"/>
      <c r="C95" s="111" t="s">
        <v>367</v>
      </c>
      <c r="D95" s="111" t="s">
        <v>280</v>
      </c>
      <c r="E95" s="106" t="s">
        <v>70</v>
      </c>
      <c r="F95" s="107">
        <v>7</v>
      </c>
      <c r="G95" s="37"/>
      <c r="H95" s="37"/>
      <c r="I95" s="38">
        <f t="shared" si="14"/>
        <v>0</v>
      </c>
      <c r="J95" s="37"/>
      <c r="K95" s="37"/>
      <c r="L95" s="38">
        <f t="shared" si="15"/>
        <v>0</v>
      </c>
      <c r="M95" s="38">
        <f t="shared" si="16"/>
        <v>0</v>
      </c>
      <c r="N95" s="38">
        <f t="shared" si="17"/>
        <v>0</v>
      </c>
      <c r="O95" s="38">
        <f t="shared" si="18"/>
        <v>0</v>
      </c>
      <c r="P95" s="38">
        <f t="shared" si="19"/>
        <v>0</v>
      </c>
      <c r="Q95" s="38">
        <f t="shared" si="20"/>
        <v>0</v>
      </c>
    </row>
    <row r="96" spans="1:17" ht="38.25" x14ac:dyDescent="0.2">
      <c r="A96" s="105" t="s">
        <v>88</v>
      </c>
      <c r="B96" s="107"/>
      <c r="C96" s="111" t="s">
        <v>368</v>
      </c>
      <c r="D96" s="111" t="s">
        <v>280</v>
      </c>
      <c r="E96" s="106" t="s">
        <v>70</v>
      </c>
      <c r="F96" s="107">
        <v>715</v>
      </c>
      <c r="G96" s="37"/>
      <c r="H96" s="37"/>
      <c r="I96" s="38">
        <f t="shared" si="14"/>
        <v>0</v>
      </c>
      <c r="J96" s="37"/>
      <c r="K96" s="37"/>
      <c r="L96" s="38">
        <f t="shared" si="15"/>
        <v>0</v>
      </c>
      <c r="M96" s="38">
        <f t="shared" si="16"/>
        <v>0</v>
      </c>
      <c r="N96" s="38">
        <f t="shared" si="17"/>
        <v>0</v>
      </c>
      <c r="O96" s="38">
        <f t="shared" si="18"/>
        <v>0</v>
      </c>
      <c r="P96" s="38">
        <f t="shared" si="19"/>
        <v>0</v>
      </c>
      <c r="Q96" s="38">
        <f t="shared" si="20"/>
        <v>0</v>
      </c>
    </row>
    <row r="97" spans="1:237" ht="38.25" x14ac:dyDescent="0.2">
      <c r="A97" s="105" t="s">
        <v>89</v>
      </c>
      <c r="B97" s="106"/>
      <c r="C97" s="111" t="s">
        <v>369</v>
      </c>
      <c r="D97" s="111" t="s">
        <v>280</v>
      </c>
      <c r="E97" s="106" t="s">
        <v>68</v>
      </c>
      <c r="F97" s="107">
        <v>1284</v>
      </c>
      <c r="G97" s="37"/>
      <c r="H97" s="37"/>
      <c r="I97" s="38">
        <f t="shared" si="14"/>
        <v>0</v>
      </c>
      <c r="J97" s="37"/>
      <c r="K97" s="37"/>
      <c r="L97" s="38">
        <f t="shared" si="15"/>
        <v>0</v>
      </c>
      <c r="M97" s="38">
        <f t="shared" si="16"/>
        <v>0</v>
      </c>
      <c r="N97" s="38">
        <f t="shared" si="17"/>
        <v>0</v>
      </c>
      <c r="O97" s="38">
        <f t="shared" si="18"/>
        <v>0</v>
      </c>
      <c r="P97" s="38">
        <f t="shared" si="19"/>
        <v>0</v>
      </c>
      <c r="Q97" s="38">
        <f t="shared" si="20"/>
        <v>0</v>
      </c>
    </row>
    <row r="98" spans="1:237" ht="38.25" x14ac:dyDescent="0.2">
      <c r="A98" s="105" t="s">
        <v>370</v>
      </c>
      <c r="B98" s="106"/>
      <c r="C98" s="111" t="s">
        <v>371</v>
      </c>
      <c r="D98" s="111" t="s">
        <v>280</v>
      </c>
      <c r="E98" s="106" t="s">
        <v>68</v>
      </c>
      <c r="F98" s="107">
        <v>205</v>
      </c>
      <c r="G98" s="37"/>
      <c r="H98" s="37"/>
      <c r="I98" s="38">
        <f t="shared" si="14"/>
        <v>0</v>
      </c>
      <c r="J98" s="37"/>
      <c r="K98" s="37"/>
      <c r="L98" s="38">
        <f t="shared" si="15"/>
        <v>0</v>
      </c>
      <c r="M98" s="38">
        <f t="shared" si="16"/>
        <v>0</v>
      </c>
      <c r="N98" s="38">
        <f t="shared" si="17"/>
        <v>0</v>
      </c>
      <c r="O98" s="38">
        <f t="shared" si="18"/>
        <v>0</v>
      </c>
      <c r="P98" s="38">
        <f t="shared" si="19"/>
        <v>0</v>
      </c>
      <c r="Q98" s="38">
        <f t="shared" si="20"/>
        <v>0</v>
      </c>
    </row>
    <row r="99" spans="1:237" ht="38.25" x14ac:dyDescent="0.2">
      <c r="A99" s="105" t="s">
        <v>372</v>
      </c>
      <c r="B99" s="106"/>
      <c r="C99" s="111" t="s">
        <v>373</v>
      </c>
      <c r="D99" s="111" t="s">
        <v>280</v>
      </c>
      <c r="E99" s="106" t="s">
        <v>68</v>
      </c>
      <c r="F99" s="107">
        <v>1461</v>
      </c>
      <c r="G99" s="37"/>
      <c r="H99" s="37"/>
      <c r="I99" s="38">
        <f t="shared" si="14"/>
        <v>0</v>
      </c>
      <c r="J99" s="37"/>
      <c r="K99" s="37"/>
      <c r="L99" s="38">
        <f t="shared" si="15"/>
        <v>0</v>
      </c>
      <c r="M99" s="38">
        <f t="shared" si="16"/>
        <v>0</v>
      </c>
      <c r="N99" s="38">
        <f t="shared" si="17"/>
        <v>0</v>
      </c>
      <c r="O99" s="38">
        <f t="shared" si="18"/>
        <v>0</v>
      </c>
      <c r="P99" s="38">
        <f t="shared" si="19"/>
        <v>0</v>
      </c>
      <c r="Q99" s="38">
        <f t="shared" si="20"/>
        <v>0</v>
      </c>
    </row>
    <row r="100" spans="1:237" ht="38.25" x14ac:dyDescent="0.2">
      <c r="A100" s="105" t="s">
        <v>374</v>
      </c>
      <c r="B100" s="106"/>
      <c r="C100" s="111" t="s">
        <v>375</v>
      </c>
      <c r="D100" s="111" t="s">
        <v>280</v>
      </c>
      <c r="E100" s="106" t="s">
        <v>68</v>
      </c>
      <c r="F100" s="107">
        <v>1421</v>
      </c>
      <c r="G100" s="37"/>
      <c r="H100" s="37"/>
      <c r="I100" s="38">
        <f t="shared" si="14"/>
        <v>0</v>
      </c>
      <c r="J100" s="37"/>
      <c r="K100" s="37"/>
      <c r="L100" s="38">
        <f t="shared" si="15"/>
        <v>0</v>
      </c>
      <c r="M100" s="38">
        <f t="shared" si="16"/>
        <v>0</v>
      </c>
      <c r="N100" s="38">
        <f t="shared" si="17"/>
        <v>0</v>
      </c>
      <c r="O100" s="38">
        <f t="shared" si="18"/>
        <v>0</v>
      </c>
      <c r="P100" s="38">
        <f t="shared" si="19"/>
        <v>0</v>
      </c>
      <c r="Q100" s="38">
        <f t="shared" si="20"/>
        <v>0</v>
      </c>
    </row>
    <row r="101" spans="1:237" ht="38.25" x14ac:dyDescent="0.2">
      <c r="A101" s="105" t="s">
        <v>376</v>
      </c>
      <c r="B101" s="106"/>
      <c r="C101" s="111" t="s">
        <v>377</v>
      </c>
      <c r="D101" s="111" t="s">
        <v>280</v>
      </c>
      <c r="E101" s="106" t="s">
        <v>68</v>
      </c>
      <c r="F101" s="107">
        <v>2166</v>
      </c>
      <c r="G101" s="37"/>
      <c r="H101" s="37"/>
      <c r="I101" s="38">
        <f t="shared" si="14"/>
        <v>0</v>
      </c>
      <c r="J101" s="37"/>
      <c r="K101" s="37"/>
      <c r="L101" s="38">
        <f t="shared" si="15"/>
        <v>0</v>
      </c>
      <c r="M101" s="38">
        <f t="shared" si="16"/>
        <v>0</v>
      </c>
      <c r="N101" s="38">
        <f t="shared" si="17"/>
        <v>0</v>
      </c>
      <c r="O101" s="38">
        <f t="shared" si="18"/>
        <v>0</v>
      </c>
      <c r="P101" s="38">
        <f t="shared" si="19"/>
        <v>0</v>
      </c>
      <c r="Q101" s="38">
        <f t="shared" si="20"/>
        <v>0</v>
      </c>
    </row>
    <row r="102" spans="1:237" ht="38.25" x14ac:dyDescent="0.2">
      <c r="A102" s="105" t="s">
        <v>378</v>
      </c>
      <c r="B102" s="106"/>
      <c r="C102" s="111" t="s">
        <v>379</v>
      </c>
      <c r="D102" s="111" t="s">
        <v>280</v>
      </c>
      <c r="E102" s="106" t="s">
        <v>68</v>
      </c>
      <c r="F102" s="107">
        <v>1901</v>
      </c>
      <c r="G102" s="37"/>
      <c r="H102" s="37"/>
      <c r="I102" s="38">
        <f t="shared" si="14"/>
        <v>0</v>
      </c>
      <c r="J102" s="37"/>
      <c r="K102" s="37"/>
      <c r="L102" s="38">
        <f t="shared" si="15"/>
        <v>0</v>
      </c>
      <c r="M102" s="38">
        <f t="shared" si="16"/>
        <v>0</v>
      </c>
      <c r="N102" s="38">
        <f t="shared" si="17"/>
        <v>0</v>
      </c>
      <c r="O102" s="38">
        <f t="shared" si="18"/>
        <v>0</v>
      </c>
      <c r="P102" s="38">
        <f t="shared" si="19"/>
        <v>0</v>
      </c>
      <c r="Q102" s="38">
        <f t="shared" si="20"/>
        <v>0</v>
      </c>
    </row>
    <row r="103" spans="1:237" ht="39" thickBot="1" x14ac:dyDescent="0.25">
      <c r="A103" s="108" t="s">
        <v>380</v>
      </c>
      <c r="B103" s="109"/>
      <c r="C103" s="112" t="s">
        <v>381</v>
      </c>
      <c r="D103" s="112" t="s">
        <v>280</v>
      </c>
      <c r="E103" s="109" t="s">
        <v>68</v>
      </c>
      <c r="F103" s="110">
        <v>265</v>
      </c>
      <c r="G103" s="77"/>
      <c r="H103" s="77"/>
      <c r="I103" s="78">
        <f t="shared" si="14"/>
        <v>0</v>
      </c>
      <c r="J103" s="77"/>
      <c r="K103" s="77"/>
      <c r="L103" s="78">
        <f t="shared" si="15"/>
        <v>0</v>
      </c>
      <c r="M103" s="78">
        <f t="shared" si="16"/>
        <v>0</v>
      </c>
      <c r="N103" s="78">
        <f t="shared" si="17"/>
        <v>0</v>
      </c>
      <c r="O103" s="78">
        <f t="shared" si="18"/>
        <v>0</v>
      </c>
      <c r="P103" s="78">
        <f t="shared" si="19"/>
        <v>0</v>
      </c>
      <c r="Q103" s="78">
        <f t="shared" si="20"/>
        <v>0</v>
      </c>
    </row>
    <row r="104" spans="1:237" x14ac:dyDescent="0.2">
      <c r="A104" s="324" t="s">
        <v>13</v>
      </c>
      <c r="B104" s="325"/>
      <c r="C104" s="325"/>
      <c r="D104" s="325"/>
      <c r="E104" s="325"/>
      <c r="F104" s="325"/>
      <c r="G104" s="325"/>
      <c r="H104" s="325"/>
      <c r="I104" s="325"/>
      <c r="J104" s="325"/>
      <c r="K104" s="325"/>
      <c r="L104" s="325"/>
      <c r="M104" s="39">
        <f>SUM(M17:M103)</f>
        <v>0</v>
      </c>
      <c r="N104" s="39">
        <f>SUM(N17:N103)</f>
        <v>0</v>
      </c>
      <c r="O104" s="39">
        <f>SUM(O17:O103)</f>
        <v>0</v>
      </c>
      <c r="P104" s="39">
        <f>SUM(P17:P103)</f>
        <v>0</v>
      </c>
      <c r="Q104" s="39">
        <f>SUM(Q17:Q103)</f>
        <v>0</v>
      </c>
      <c r="R104" s="16"/>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row>
    <row r="105" spans="1:237" ht="26.25" customHeight="1" thickBot="1" x14ac:dyDescent="0.25">
      <c r="A105" s="332" t="s">
        <v>37</v>
      </c>
      <c r="B105" s="333"/>
      <c r="C105" s="333"/>
      <c r="D105" s="333"/>
      <c r="E105" s="333"/>
      <c r="F105" s="333"/>
      <c r="G105" s="333"/>
      <c r="H105" s="333"/>
      <c r="I105" s="333"/>
      <c r="J105" s="333"/>
      <c r="K105" s="334"/>
      <c r="L105" s="40"/>
      <c r="M105" s="41"/>
      <c r="N105" s="41"/>
      <c r="O105" s="41">
        <f>ROUND(O104*L105,2)</f>
        <v>0</v>
      </c>
      <c r="P105" s="41"/>
      <c r="Q105" s="41">
        <f>O105</f>
        <v>0</v>
      </c>
      <c r="R105" s="42"/>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c r="EN105" s="43"/>
      <c r="EO105" s="43"/>
      <c r="EP105" s="43"/>
      <c r="EQ105" s="43"/>
      <c r="ER105" s="43"/>
      <c r="ES105" s="43"/>
      <c r="ET105" s="43"/>
      <c r="EU105" s="43"/>
      <c r="EV105" s="43"/>
      <c r="EW105" s="43"/>
      <c r="EX105" s="43"/>
      <c r="EY105" s="43"/>
      <c r="EZ105" s="43"/>
      <c r="FA105" s="43"/>
      <c r="FB105" s="43"/>
      <c r="FC105" s="43"/>
      <c r="FD105" s="43"/>
      <c r="FE105" s="43"/>
      <c r="FF105" s="43"/>
      <c r="FG105" s="43"/>
      <c r="FH105" s="43"/>
      <c r="FI105" s="43"/>
      <c r="FJ105" s="43"/>
      <c r="FK105" s="43"/>
      <c r="FL105" s="43"/>
      <c r="FM105" s="43"/>
      <c r="FN105" s="43"/>
      <c r="FO105" s="43"/>
      <c r="FP105" s="43"/>
      <c r="FQ105" s="43"/>
      <c r="FR105" s="43"/>
      <c r="FS105" s="43"/>
      <c r="FT105" s="43"/>
      <c r="FU105" s="43"/>
      <c r="FV105" s="43"/>
      <c r="FW105" s="43"/>
      <c r="FX105" s="43"/>
      <c r="FY105" s="43"/>
      <c r="FZ105" s="43"/>
      <c r="GA105" s="43"/>
      <c r="GB105" s="43"/>
      <c r="GC105" s="43"/>
      <c r="GD105" s="43"/>
      <c r="GE105" s="43"/>
      <c r="GF105" s="43"/>
      <c r="GG105" s="43"/>
      <c r="GH105" s="43"/>
      <c r="GI105" s="43"/>
      <c r="GJ105" s="43"/>
      <c r="GK105" s="43"/>
      <c r="GL105" s="43"/>
      <c r="GM105" s="43"/>
      <c r="GN105" s="43"/>
      <c r="GO105" s="43"/>
      <c r="GP105" s="43"/>
      <c r="GQ105" s="43"/>
      <c r="GR105" s="43"/>
      <c r="GS105" s="43"/>
      <c r="GT105" s="43"/>
      <c r="GU105" s="43"/>
      <c r="GV105" s="43"/>
      <c r="GW105" s="43"/>
      <c r="GX105" s="43"/>
      <c r="GY105" s="43"/>
      <c r="GZ105" s="43"/>
      <c r="HA105" s="43"/>
      <c r="HB105" s="43"/>
      <c r="HC105" s="43"/>
      <c r="HD105" s="43"/>
      <c r="HE105" s="43"/>
      <c r="HF105" s="43"/>
      <c r="HG105" s="43"/>
      <c r="HH105" s="43"/>
      <c r="HI105" s="43"/>
      <c r="HJ105" s="43"/>
      <c r="HK105" s="43"/>
      <c r="HL105" s="43"/>
      <c r="HM105" s="43"/>
      <c r="HN105" s="43"/>
      <c r="HO105" s="43"/>
      <c r="HP105" s="43"/>
      <c r="HQ105" s="43"/>
      <c r="HR105" s="43"/>
      <c r="HS105" s="43"/>
      <c r="HT105" s="43"/>
      <c r="HU105" s="43"/>
      <c r="HV105" s="43"/>
      <c r="HW105" s="43"/>
      <c r="HX105" s="43"/>
      <c r="HY105" s="43"/>
      <c r="HZ105" s="43"/>
      <c r="IA105" s="43"/>
      <c r="IB105" s="43"/>
      <c r="IC105" s="43"/>
    </row>
    <row r="106" spans="1:237" ht="16.5" thickBot="1" x14ac:dyDescent="0.25">
      <c r="A106" s="326" t="s">
        <v>35</v>
      </c>
      <c r="B106" s="327"/>
      <c r="C106" s="327"/>
      <c r="D106" s="327"/>
      <c r="E106" s="327"/>
      <c r="F106" s="327"/>
      <c r="G106" s="327"/>
      <c r="H106" s="327"/>
      <c r="I106" s="327"/>
      <c r="J106" s="327"/>
      <c r="K106" s="327"/>
      <c r="L106" s="327"/>
      <c r="M106" s="115">
        <f>M104</f>
        <v>0</v>
      </c>
      <c r="N106" s="115">
        <f>N104</f>
        <v>0</v>
      </c>
      <c r="O106" s="115">
        <f>O104+O105</f>
        <v>0</v>
      </c>
      <c r="P106" s="115">
        <f>P104</f>
        <v>0</v>
      </c>
      <c r="Q106" s="116">
        <f>Q104+Q105</f>
        <v>0</v>
      </c>
      <c r="R106" s="16"/>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row>
    <row r="107" spans="1:237" ht="15" customHeight="1" x14ac:dyDescent="0.2">
      <c r="A107" s="113"/>
      <c r="B107" s="113"/>
      <c r="C107" s="113"/>
      <c r="D107" s="113"/>
      <c r="E107" s="113"/>
      <c r="F107" s="113"/>
      <c r="G107" s="113"/>
      <c r="H107" s="113"/>
      <c r="I107" s="113"/>
      <c r="J107" s="113"/>
      <c r="K107" s="113"/>
      <c r="L107" s="113"/>
      <c r="M107" s="114"/>
      <c r="N107" s="114"/>
      <c r="O107" s="114"/>
      <c r="P107" s="114"/>
      <c r="Q107" s="114"/>
      <c r="R107" s="16"/>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row>
    <row r="108" spans="1:237" ht="12.75" customHeight="1" x14ac:dyDescent="0.2">
      <c r="A108" s="113"/>
      <c r="B108" s="113"/>
      <c r="C108" s="113"/>
      <c r="D108" s="113"/>
      <c r="E108" s="113"/>
      <c r="F108" s="113"/>
      <c r="G108" s="113"/>
      <c r="H108" s="113"/>
      <c r="I108" s="113"/>
      <c r="J108" s="113"/>
      <c r="K108" s="113"/>
      <c r="L108" s="113"/>
      <c r="M108" s="113"/>
      <c r="N108" s="113"/>
      <c r="O108" s="113"/>
      <c r="P108" s="113"/>
      <c r="Q108" s="114"/>
      <c r="R108" s="16"/>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row>
    <row r="109" spans="1:237" x14ac:dyDescent="0.2">
      <c r="A109" s="117" t="s">
        <v>36</v>
      </c>
      <c r="B109" s="113"/>
      <c r="C109" s="113"/>
      <c r="D109" s="113"/>
      <c r="E109" s="113"/>
      <c r="F109" s="113"/>
      <c r="G109" s="113"/>
      <c r="H109" s="113"/>
      <c r="I109" s="113"/>
      <c r="J109" s="113"/>
      <c r="K109" s="113"/>
      <c r="L109" s="113"/>
      <c r="M109" s="114"/>
      <c r="N109" s="114"/>
      <c r="O109" s="114"/>
      <c r="P109" s="114"/>
      <c r="Q109" s="114"/>
      <c r="R109" s="16"/>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row>
    <row r="110" spans="1:237" x14ac:dyDescent="0.2">
      <c r="A110" s="44"/>
      <c r="B110" s="44"/>
      <c r="C110" s="45"/>
      <c r="D110" s="45"/>
      <c r="E110" s="46"/>
      <c r="F110" s="47"/>
      <c r="G110" s="48"/>
      <c r="H110" s="48"/>
      <c r="I110" s="48"/>
      <c r="J110" s="48"/>
      <c r="K110" s="48"/>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44"/>
      <c r="CT110" s="44"/>
      <c r="CU110" s="44"/>
      <c r="CV110" s="44"/>
      <c r="CW110" s="44"/>
      <c r="CX110" s="44"/>
      <c r="CY110" s="44"/>
      <c r="CZ110" s="44"/>
      <c r="DA110" s="44"/>
      <c r="DB110" s="44"/>
      <c r="DC110" s="44"/>
      <c r="DD110" s="44"/>
      <c r="DE110" s="44"/>
      <c r="DF110" s="44"/>
      <c r="DG110" s="44"/>
      <c r="DH110" s="44"/>
      <c r="DI110" s="44"/>
      <c r="DJ110" s="44"/>
      <c r="DK110" s="44"/>
      <c r="DL110" s="44"/>
      <c r="DM110" s="44"/>
      <c r="DN110" s="44"/>
      <c r="DO110" s="44"/>
      <c r="DP110" s="44"/>
      <c r="DQ110" s="44"/>
      <c r="DR110" s="44"/>
      <c r="DS110" s="44"/>
      <c r="DT110" s="44"/>
      <c r="DU110" s="44"/>
      <c r="DV110" s="44"/>
      <c r="DW110" s="44"/>
      <c r="DX110" s="44"/>
      <c r="DY110" s="44"/>
      <c r="DZ110" s="44"/>
      <c r="EA110" s="44"/>
      <c r="EB110" s="44"/>
      <c r="EC110" s="44"/>
      <c r="ED110" s="44"/>
      <c r="EE110" s="44"/>
      <c r="EF110" s="44"/>
      <c r="EG110" s="44"/>
      <c r="EH110" s="44"/>
      <c r="EI110" s="44"/>
      <c r="EJ110" s="44"/>
      <c r="EK110" s="44"/>
      <c r="EL110" s="44"/>
      <c r="EM110" s="44"/>
      <c r="EN110" s="44"/>
      <c r="EO110" s="44"/>
      <c r="EP110" s="44"/>
      <c r="EQ110" s="44"/>
      <c r="ER110" s="44"/>
      <c r="ES110" s="44"/>
      <c r="ET110" s="44"/>
      <c r="EU110" s="44"/>
      <c r="EV110" s="44"/>
      <c r="EW110" s="44"/>
      <c r="EX110" s="44"/>
      <c r="EY110" s="44"/>
      <c r="EZ110" s="44"/>
      <c r="FA110" s="44"/>
      <c r="FB110" s="44"/>
      <c r="FC110" s="44"/>
      <c r="FD110" s="44"/>
      <c r="FE110" s="44"/>
      <c r="FF110" s="44"/>
      <c r="FG110" s="44"/>
      <c r="FH110" s="44"/>
      <c r="FI110" s="44"/>
      <c r="FJ110" s="44"/>
      <c r="FK110" s="44"/>
      <c r="FL110" s="44"/>
      <c r="FM110" s="44"/>
      <c r="FN110" s="44"/>
      <c r="FO110" s="44"/>
      <c r="FP110" s="44"/>
      <c r="FQ110" s="44"/>
      <c r="FR110" s="44"/>
      <c r="FS110" s="44"/>
      <c r="FT110" s="44"/>
      <c r="FU110" s="44"/>
      <c r="FV110" s="44"/>
      <c r="FW110" s="44"/>
      <c r="FX110" s="44"/>
      <c r="FY110" s="44"/>
      <c r="FZ110" s="44"/>
      <c r="GA110" s="44"/>
      <c r="GB110" s="44"/>
      <c r="GC110" s="44"/>
      <c r="GD110" s="44"/>
      <c r="GE110" s="44"/>
      <c r="GF110" s="44"/>
      <c r="GG110" s="44"/>
      <c r="GH110" s="44"/>
      <c r="GI110" s="44"/>
      <c r="GJ110" s="44"/>
      <c r="GK110" s="44"/>
      <c r="GL110" s="44"/>
      <c r="GM110" s="44"/>
      <c r="GN110" s="44"/>
      <c r="GO110" s="44"/>
      <c r="GP110" s="44"/>
      <c r="GQ110" s="44"/>
      <c r="GR110" s="44"/>
      <c r="GS110" s="44"/>
      <c r="GT110" s="44"/>
      <c r="GU110" s="44"/>
      <c r="GV110" s="44"/>
      <c r="GW110" s="44"/>
      <c r="GX110" s="44"/>
      <c r="GY110" s="44"/>
      <c r="GZ110" s="44"/>
      <c r="HA110" s="44"/>
      <c r="HB110" s="44"/>
      <c r="HC110" s="44"/>
      <c r="HD110" s="44"/>
      <c r="HE110" s="44"/>
      <c r="HF110" s="44"/>
      <c r="HG110" s="44"/>
      <c r="HH110" s="44"/>
      <c r="HI110" s="44"/>
      <c r="HJ110" s="44"/>
      <c r="HK110" s="44"/>
      <c r="HL110" s="44"/>
      <c r="HM110" s="44"/>
      <c r="HN110" s="44"/>
      <c r="HO110" s="44"/>
      <c r="HP110" s="44"/>
      <c r="HQ110" s="44"/>
      <c r="HR110" s="44"/>
      <c r="HS110" s="44"/>
      <c r="HT110" s="44"/>
      <c r="HU110" s="44"/>
      <c r="HV110" s="44"/>
      <c r="HW110" s="44"/>
      <c r="HX110" s="44"/>
      <c r="HY110" s="44"/>
      <c r="HZ110" s="44"/>
      <c r="IA110" s="44"/>
      <c r="IB110" s="44"/>
      <c r="IC110" s="44"/>
    </row>
    <row r="111" spans="1:237" x14ac:dyDescent="0.2">
      <c r="A111" s="44"/>
      <c r="B111" s="44"/>
      <c r="C111" s="8"/>
      <c r="D111" s="49" t="s">
        <v>8</v>
      </c>
      <c r="E111" s="328">
        <f>Būv.KOPTĀME_!B30</f>
        <v>0</v>
      </c>
      <c r="F111" s="329"/>
      <c r="G111" s="329"/>
      <c r="H111" s="329"/>
      <c r="I111" s="329"/>
      <c r="J111" s="329"/>
      <c r="K111" s="329"/>
      <c r="L111" s="329"/>
      <c r="M111" s="329"/>
      <c r="N111" s="329"/>
      <c r="O111" s="329"/>
      <c r="P111" s="329"/>
      <c r="Q111" s="329"/>
      <c r="R111" s="48"/>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44"/>
      <c r="CT111" s="44"/>
      <c r="CU111" s="44"/>
      <c r="CV111" s="44"/>
      <c r="CW111" s="44"/>
      <c r="CX111" s="44"/>
      <c r="CY111" s="44"/>
      <c r="CZ111" s="44"/>
      <c r="DA111" s="44"/>
      <c r="DB111" s="44"/>
      <c r="DC111" s="44"/>
      <c r="DD111" s="44"/>
      <c r="DE111" s="44"/>
      <c r="DF111" s="44"/>
      <c r="DG111" s="44"/>
      <c r="DH111" s="44"/>
      <c r="DI111" s="44"/>
      <c r="DJ111" s="44"/>
      <c r="DK111" s="44"/>
      <c r="DL111" s="44"/>
      <c r="DM111" s="44"/>
      <c r="DN111" s="44"/>
      <c r="DO111" s="44"/>
      <c r="DP111" s="44"/>
      <c r="DQ111" s="44"/>
      <c r="DR111" s="44"/>
      <c r="DS111" s="44"/>
      <c r="DT111" s="44"/>
      <c r="DU111" s="44"/>
      <c r="DV111" s="44"/>
      <c r="DW111" s="44"/>
      <c r="DX111" s="44"/>
      <c r="DY111" s="44"/>
      <c r="DZ111" s="44"/>
      <c r="EA111" s="44"/>
      <c r="EB111" s="44"/>
      <c r="EC111" s="44"/>
      <c r="ED111" s="44"/>
      <c r="EE111" s="44"/>
      <c r="EF111" s="44"/>
      <c r="EG111" s="44"/>
      <c r="EH111" s="44"/>
      <c r="EI111" s="44"/>
      <c r="EJ111" s="44"/>
      <c r="EK111" s="44"/>
      <c r="EL111" s="44"/>
      <c r="EM111" s="44"/>
      <c r="EN111" s="44"/>
      <c r="EO111" s="44"/>
      <c r="EP111" s="44"/>
      <c r="EQ111" s="44"/>
      <c r="ER111" s="44"/>
      <c r="ES111" s="44"/>
      <c r="ET111" s="44"/>
      <c r="EU111" s="44"/>
      <c r="EV111" s="44"/>
      <c r="EW111" s="44"/>
      <c r="EX111" s="44"/>
      <c r="EY111" s="44"/>
      <c r="EZ111" s="44"/>
      <c r="FA111" s="44"/>
      <c r="FB111" s="44"/>
      <c r="FC111" s="44"/>
      <c r="FD111" s="44"/>
      <c r="FE111" s="44"/>
      <c r="FF111" s="44"/>
      <c r="FG111" s="44"/>
      <c r="FH111" s="44"/>
      <c r="FI111" s="44"/>
      <c r="FJ111" s="44"/>
      <c r="FK111" s="44"/>
      <c r="FL111" s="44"/>
      <c r="FM111" s="44"/>
      <c r="FN111" s="44"/>
      <c r="FO111" s="44"/>
      <c r="FP111" s="44"/>
      <c r="FQ111" s="44"/>
      <c r="FR111" s="44"/>
      <c r="FS111" s="44"/>
      <c r="FT111" s="44"/>
      <c r="FU111" s="44"/>
      <c r="FV111" s="44"/>
      <c r="FW111" s="44"/>
      <c r="FX111" s="44"/>
      <c r="FY111" s="44"/>
      <c r="FZ111" s="44"/>
      <c r="GA111" s="44"/>
      <c r="GB111" s="44"/>
      <c r="GC111" s="44"/>
      <c r="GD111" s="44"/>
      <c r="GE111" s="44"/>
      <c r="GF111" s="44"/>
      <c r="GG111" s="44"/>
      <c r="GH111" s="44"/>
      <c r="GI111" s="44"/>
      <c r="GJ111" s="44"/>
      <c r="GK111" s="44"/>
      <c r="GL111" s="44"/>
      <c r="GM111" s="44"/>
      <c r="GN111" s="44"/>
      <c r="GO111" s="44"/>
      <c r="GP111" s="44"/>
      <c r="GQ111" s="44"/>
      <c r="GR111" s="44"/>
      <c r="GS111" s="44"/>
      <c r="GT111" s="44"/>
      <c r="GU111" s="44"/>
      <c r="GV111" s="44"/>
      <c r="GW111" s="44"/>
      <c r="GX111" s="44"/>
      <c r="GY111" s="44"/>
      <c r="GZ111" s="44"/>
      <c r="HA111" s="44"/>
      <c r="HB111" s="44"/>
      <c r="HC111" s="44"/>
      <c r="HD111" s="44"/>
      <c r="HE111" s="44"/>
      <c r="HF111" s="44"/>
      <c r="HG111" s="44"/>
      <c r="HH111" s="44"/>
      <c r="HI111" s="44"/>
      <c r="HJ111" s="44"/>
      <c r="HK111" s="44"/>
      <c r="HL111" s="44"/>
      <c r="HM111" s="44"/>
      <c r="HN111" s="44"/>
      <c r="HO111" s="44"/>
      <c r="HP111" s="44"/>
      <c r="HQ111" s="44"/>
      <c r="HR111" s="44"/>
      <c r="HS111" s="44"/>
      <c r="HT111" s="44"/>
      <c r="HU111" s="44"/>
      <c r="HV111" s="44"/>
      <c r="HW111" s="44"/>
      <c r="HX111" s="44"/>
      <c r="HY111" s="44"/>
      <c r="HZ111" s="44"/>
      <c r="IA111" s="44"/>
      <c r="IB111" s="44"/>
      <c r="IC111" s="44"/>
    </row>
    <row r="112" spans="1:237" x14ac:dyDescent="0.2">
      <c r="A112" s="50"/>
      <c r="B112" s="50"/>
      <c r="C112" s="8"/>
      <c r="D112" s="8"/>
      <c r="E112" s="321" t="s">
        <v>9</v>
      </c>
      <c r="F112" s="321"/>
      <c r="G112" s="321"/>
      <c r="H112" s="321"/>
      <c r="I112" s="321"/>
      <c r="J112" s="321"/>
      <c r="K112" s="321"/>
      <c r="L112" s="321"/>
      <c r="M112" s="321"/>
      <c r="N112" s="321"/>
      <c r="O112" s="321"/>
      <c r="P112" s="321"/>
      <c r="Q112" s="321"/>
      <c r="R112" s="16"/>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row>
    <row r="113" spans="1:237" x14ac:dyDescent="0.2">
      <c r="A113" s="51"/>
      <c r="B113" s="51"/>
      <c r="C113" s="8"/>
      <c r="D113" s="52" t="s">
        <v>14</v>
      </c>
      <c r="E113" s="330">
        <f>Kopsav.1!C44</f>
        <v>0</v>
      </c>
      <c r="F113" s="331"/>
      <c r="G113" s="331"/>
      <c r="H113" s="331"/>
      <c r="I113" s="331"/>
      <c r="J113" s="331"/>
      <c r="K113" s="331"/>
      <c r="L113" s="331"/>
      <c r="M113" s="331"/>
      <c r="N113" s="331"/>
      <c r="O113" s="331"/>
      <c r="P113" s="331"/>
      <c r="Q113" s="331"/>
      <c r="R113" s="16"/>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row>
    <row r="114" spans="1:237" x14ac:dyDescent="0.2">
      <c r="A114" s="51"/>
      <c r="B114" s="51"/>
      <c r="C114" s="53"/>
      <c r="D114" s="53"/>
      <c r="E114" s="321" t="s">
        <v>9</v>
      </c>
      <c r="F114" s="321"/>
      <c r="G114" s="321"/>
      <c r="H114" s="321"/>
      <c r="I114" s="321"/>
      <c r="J114" s="321"/>
      <c r="K114" s="321"/>
      <c r="L114" s="321"/>
      <c r="M114" s="321"/>
      <c r="N114" s="321"/>
      <c r="O114" s="321"/>
      <c r="P114" s="321"/>
      <c r="Q114" s="321"/>
      <c r="R114" s="16"/>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row>
    <row r="115" spans="1:237" x14ac:dyDescent="0.2">
      <c r="A115" s="51"/>
      <c r="B115" s="51"/>
      <c r="C115" s="8"/>
      <c r="D115" s="52" t="s">
        <v>15</v>
      </c>
      <c r="E115" s="322"/>
      <c r="F115" s="322"/>
      <c r="G115" s="322"/>
      <c r="H115" s="322"/>
      <c r="I115" s="54"/>
      <c r="J115" s="54"/>
      <c r="K115" s="54"/>
      <c r="L115" s="55"/>
      <c r="M115" s="55"/>
      <c r="N115" s="55"/>
      <c r="O115" s="55"/>
      <c r="P115" s="55"/>
      <c r="Q115" s="55"/>
      <c r="R115" s="16"/>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row>
    <row r="116" spans="1:237" x14ac:dyDescent="0.2">
      <c r="A116" s="51"/>
      <c r="B116" s="51"/>
      <c r="C116" s="323"/>
      <c r="D116" s="323"/>
      <c r="E116" s="323"/>
      <c r="F116" s="56"/>
      <c r="G116" s="57"/>
      <c r="H116" s="57"/>
      <c r="I116" s="57"/>
      <c r="J116" s="57"/>
      <c r="K116" s="57"/>
      <c r="L116" s="58"/>
      <c r="M116" s="58"/>
      <c r="N116" s="58"/>
      <c r="O116" s="58"/>
      <c r="P116" s="55"/>
      <c r="Q116" s="55"/>
      <c r="R116" s="16"/>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row>
    <row r="117" spans="1:237" x14ac:dyDescent="0.2">
      <c r="A117" s="59"/>
      <c r="B117" s="59"/>
      <c r="C117" s="60"/>
      <c r="D117" s="60"/>
      <c r="E117" s="61"/>
      <c r="F117" s="56"/>
      <c r="G117" s="62"/>
      <c r="H117" s="63"/>
      <c r="I117" s="63"/>
      <c r="J117" s="63"/>
      <c r="K117" s="63"/>
      <c r="L117" s="64"/>
      <c r="M117" s="64"/>
      <c r="N117" s="64"/>
      <c r="O117" s="64"/>
      <c r="P117" s="65"/>
      <c r="Q117" s="65"/>
      <c r="R117" s="18"/>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row>
    <row r="118" spans="1:237" x14ac:dyDescent="0.2">
      <c r="B118" s="118"/>
      <c r="C118" s="66"/>
      <c r="D118" s="66"/>
      <c r="E118" s="67"/>
      <c r="F118" s="68"/>
      <c r="G118" s="69"/>
      <c r="H118" s="69"/>
      <c r="I118" s="70"/>
      <c r="J118" s="69"/>
      <c r="K118" s="69"/>
      <c r="L118" s="7"/>
      <c r="M118" s="7"/>
      <c r="N118" s="7"/>
      <c r="O118" s="7"/>
      <c r="P118" s="7"/>
    </row>
    <row r="119" spans="1:237" ht="15" x14ac:dyDescent="0.2">
      <c r="B119" s="118"/>
      <c r="C119" s="122"/>
      <c r="D119" s="122"/>
      <c r="E119" s="122"/>
      <c r="F119" s="122"/>
      <c r="G119" s="122"/>
      <c r="H119" s="122"/>
      <c r="I119" s="122"/>
      <c r="J119" s="122"/>
      <c r="K119" s="122"/>
      <c r="L119" s="122"/>
      <c r="M119" s="122"/>
      <c r="N119" s="119"/>
      <c r="O119" s="120"/>
      <c r="P119" s="7"/>
    </row>
    <row r="120" spans="1:237" ht="15" x14ac:dyDescent="0.2">
      <c r="B120" s="118"/>
      <c r="C120" s="122"/>
      <c r="D120" s="122"/>
      <c r="E120" s="122"/>
      <c r="F120" s="122"/>
      <c r="G120" s="122"/>
      <c r="H120" s="122"/>
      <c r="I120" s="122"/>
      <c r="J120" s="122"/>
      <c r="K120" s="122"/>
      <c r="L120" s="122"/>
      <c r="M120" s="122"/>
      <c r="N120" s="119"/>
      <c r="O120" s="120"/>
      <c r="P120" s="7"/>
    </row>
    <row r="121" spans="1:237" ht="15" x14ac:dyDescent="0.2">
      <c r="B121" s="118"/>
      <c r="C121" s="122"/>
      <c r="D121" s="122"/>
      <c r="E121" s="122"/>
      <c r="F121" s="122"/>
      <c r="G121" s="122"/>
      <c r="H121" s="122"/>
      <c r="I121" s="122"/>
      <c r="J121" s="122"/>
      <c r="K121" s="122"/>
      <c r="L121" s="122"/>
      <c r="M121" s="122"/>
      <c r="N121" s="119"/>
      <c r="O121" s="120"/>
      <c r="P121" s="7"/>
    </row>
    <row r="122" spans="1:237" ht="14.25" x14ac:dyDescent="0.2">
      <c r="B122" s="118"/>
      <c r="C122" s="123"/>
      <c r="D122" s="123"/>
      <c r="E122" s="123"/>
      <c r="F122" s="123"/>
      <c r="G122" s="123"/>
      <c r="H122" s="123"/>
      <c r="I122" s="123"/>
      <c r="J122" s="123"/>
      <c r="K122" s="123"/>
      <c r="L122" s="123"/>
      <c r="M122" s="123"/>
      <c r="N122" s="123"/>
      <c r="O122" s="121"/>
      <c r="P122" s="7"/>
    </row>
    <row r="123" spans="1:237" x14ac:dyDescent="0.2">
      <c r="B123" s="118"/>
      <c r="C123" s="66"/>
      <c r="D123" s="66"/>
      <c r="E123" s="67"/>
      <c r="F123" s="68"/>
      <c r="G123" s="69"/>
      <c r="H123" s="69"/>
      <c r="I123" s="71"/>
      <c r="J123" s="69"/>
      <c r="K123" s="69"/>
      <c r="L123" s="7"/>
      <c r="M123" s="7"/>
      <c r="N123" s="7"/>
      <c r="O123" s="7"/>
      <c r="P123" s="7"/>
    </row>
    <row r="124" spans="1:237" x14ac:dyDescent="0.2">
      <c r="B124" s="118"/>
      <c r="C124" s="66"/>
      <c r="D124" s="66"/>
      <c r="E124" s="67"/>
      <c r="F124" s="68"/>
      <c r="G124" s="69"/>
      <c r="H124" s="69"/>
      <c r="I124" s="71"/>
      <c r="J124" s="72"/>
      <c r="K124" s="72"/>
      <c r="L124" s="9"/>
      <c r="M124" s="7"/>
      <c r="N124" s="7"/>
      <c r="O124" s="7"/>
      <c r="P124" s="7"/>
    </row>
    <row r="125" spans="1:237" x14ac:dyDescent="0.2">
      <c r="C125" s="66"/>
      <c r="D125" s="66"/>
      <c r="E125" s="67"/>
      <c r="F125" s="68"/>
      <c r="G125" s="69"/>
      <c r="H125" s="69"/>
      <c r="I125" s="69"/>
      <c r="J125" s="69"/>
      <c r="K125" s="69"/>
      <c r="L125" s="7"/>
    </row>
  </sheetData>
  <sheetProtection algorithmName="SHA-512" hashValue="N3V1ZthbhOn8NjHDjpnTkxwQ2U+t1Cq9yU908cFUsx/HoHObmzJYEHJGxv95n3ZBk7MJAbti8wz0BQCx5diYzA==" saltValue="l+x9qHzJt39n7f7eipM94g==" spinCount="100000" sheet="1" formatCells="0" formatColumns="0" formatRows="0" selectLockedCells="1" sort="0" autoFilter="0" pivotTables="0"/>
  <autoFilter ref="A16:Q106"/>
  <mergeCells count="21">
    <mergeCell ref="E112:Q112"/>
    <mergeCell ref="E113:Q113"/>
    <mergeCell ref="E114:Q114"/>
    <mergeCell ref="E115:H115"/>
    <mergeCell ref="C116:E116"/>
    <mergeCell ref="E111:Q111"/>
    <mergeCell ref="A4:Q4"/>
    <mergeCell ref="A6:Q6"/>
    <mergeCell ref="O11:P11"/>
    <mergeCell ref="O12:P12"/>
    <mergeCell ref="A14:A15"/>
    <mergeCell ref="B14:B15"/>
    <mergeCell ref="C14:C15"/>
    <mergeCell ref="D14:D15"/>
    <mergeCell ref="E14:E15"/>
    <mergeCell ref="F14:F15"/>
    <mergeCell ref="G14:L14"/>
    <mergeCell ref="M14:Q14"/>
    <mergeCell ref="A104:L104"/>
    <mergeCell ref="A105:K105"/>
    <mergeCell ref="A106:L106"/>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84" max="16"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142"/>
  <sheetViews>
    <sheetView view="pageBreakPreview" topLeftCell="A118"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127</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382</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Kopsav.1!A6</f>
        <v>Objekta nosaukums: „Tramvaju līnijas pieguļošās teritorijas kompleksa rekonstrukcija Liepājā." 1.kārta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383</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Q123</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38.25" x14ac:dyDescent="0.2">
      <c r="A17" s="208" t="s">
        <v>49</v>
      </c>
      <c r="B17" s="202" t="s">
        <v>384</v>
      </c>
      <c r="C17" s="222" t="s">
        <v>257</v>
      </c>
      <c r="D17" s="220"/>
      <c r="E17" s="202"/>
      <c r="F17" s="210"/>
      <c r="G17" s="203"/>
      <c r="H17" s="203"/>
      <c r="I17" s="203"/>
      <c r="J17" s="203"/>
      <c r="K17" s="203"/>
      <c r="L17" s="203"/>
      <c r="M17" s="203"/>
      <c r="N17" s="203"/>
      <c r="O17" s="203"/>
      <c r="P17" s="203"/>
      <c r="Q17" s="203"/>
    </row>
    <row r="18" spans="1:17" ht="25.5" x14ac:dyDescent="0.2">
      <c r="A18" s="208" t="s">
        <v>146</v>
      </c>
      <c r="B18" s="202"/>
      <c r="C18" s="222" t="s">
        <v>385</v>
      </c>
      <c r="D18" s="220" t="s">
        <v>386</v>
      </c>
      <c r="E18" s="221"/>
      <c r="F18" s="224"/>
      <c r="G18" s="203"/>
      <c r="H18" s="203"/>
      <c r="I18" s="203"/>
      <c r="J18" s="203"/>
      <c r="K18" s="203"/>
      <c r="L18" s="203"/>
      <c r="M18" s="203"/>
      <c r="N18" s="203"/>
      <c r="O18" s="203"/>
      <c r="P18" s="203"/>
      <c r="Q18" s="203"/>
    </row>
    <row r="19" spans="1:17" x14ac:dyDescent="0.2">
      <c r="A19" s="105" t="s">
        <v>148</v>
      </c>
      <c r="B19" s="106"/>
      <c r="C19" s="111" t="s">
        <v>387</v>
      </c>
      <c r="D19" s="111"/>
      <c r="E19" s="106" t="s">
        <v>70</v>
      </c>
      <c r="F19" s="107">
        <v>450</v>
      </c>
      <c r="G19" s="37"/>
      <c r="H19" s="37"/>
      <c r="I19" s="38">
        <f t="shared" ref="I19:I120" si="0">ROUND(G19*H19,2)</f>
        <v>0</v>
      </c>
      <c r="J19" s="37"/>
      <c r="K19" s="37"/>
      <c r="L19" s="38">
        <f t="shared" ref="L19:L120" si="1">I19+J19+K19</f>
        <v>0</v>
      </c>
      <c r="M19" s="38">
        <f t="shared" ref="M19:M120" si="2">ROUND(F19*G19,2)</f>
        <v>0</v>
      </c>
      <c r="N19" s="38">
        <f t="shared" ref="N19:N120" si="3">ROUND(F19*I19,2)</f>
        <v>0</v>
      </c>
      <c r="O19" s="38">
        <f t="shared" ref="O19:O120" si="4">ROUND(F19*J19,2)</f>
        <v>0</v>
      </c>
      <c r="P19" s="38">
        <f t="shared" ref="P19:P120" si="5">ROUND(F19*K19,2)</f>
        <v>0</v>
      </c>
      <c r="Q19" s="38">
        <f t="shared" ref="Q19:Q120" si="6">N19+O19+P19</f>
        <v>0</v>
      </c>
    </row>
    <row r="20" spans="1:17" ht="25.5" x14ac:dyDescent="0.2">
      <c r="A20" s="105" t="s">
        <v>150</v>
      </c>
      <c r="B20" s="106"/>
      <c r="C20" s="111" t="s">
        <v>388</v>
      </c>
      <c r="D20" s="111" t="s">
        <v>386</v>
      </c>
      <c r="E20" s="106" t="s">
        <v>70</v>
      </c>
      <c r="F20" s="107">
        <v>802</v>
      </c>
      <c r="G20" s="37"/>
      <c r="H20" s="37"/>
      <c r="I20" s="38">
        <f t="shared" ref="I20:I44" si="7">ROUND(G20*H20,2)</f>
        <v>0</v>
      </c>
      <c r="J20" s="37"/>
      <c r="K20" s="37"/>
      <c r="L20" s="38">
        <f t="shared" ref="L20:L44" si="8">I20+J20+K20</f>
        <v>0</v>
      </c>
      <c r="M20" s="38">
        <f t="shared" ref="M20:M44" si="9">ROUND(F20*G20,2)</f>
        <v>0</v>
      </c>
      <c r="N20" s="38">
        <f t="shared" ref="N20:N44" si="10">ROUND(F20*I20,2)</f>
        <v>0</v>
      </c>
      <c r="O20" s="38">
        <f t="shared" ref="O20:O44" si="11">ROUND(F20*J20,2)</f>
        <v>0</v>
      </c>
      <c r="P20" s="38">
        <f t="shared" ref="P20:P44" si="12">ROUND(F20*K20,2)</f>
        <v>0</v>
      </c>
      <c r="Q20" s="38">
        <f t="shared" ref="Q20:Q44" si="13">N20+O20+P20</f>
        <v>0</v>
      </c>
    </row>
    <row r="21" spans="1:17" ht="25.5" x14ac:dyDescent="0.2">
      <c r="A21" s="105" t="s">
        <v>152</v>
      </c>
      <c r="B21" s="106"/>
      <c r="C21" s="111" t="s">
        <v>389</v>
      </c>
      <c r="D21" s="111" t="s">
        <v>390</v>
      </c>
      <c r="E21" s="106" t="s">
        <v>70</v>
      </c>
      <c r="F21" s="107">
        <v>115</v>
      </c>
      <c r="G21" s="37"/>
      <c r="H21" s="37"/>
      <c r="I21" s="38">
        <f t="shared" si="7"/>
        <v>0</v>
      </c>
      <c r="J21" s="37"/>
      <c r="K21" s="37"/>
      <c r="L21" s="38">
        <f t="shared" si="8"/>
        <v>0</v>
      </c>
      <c r="M21" s="38">
        <f t="shared" si="9"/>
        <v>0</v>
      </c>
      <c r="N21" s="38">
        <f t="shared" si="10"/>
        <v>0</v>
      </c>
      <c r="O21" s="38">
        <f t="shared" si="11"/>
        <v>0</v>
      </c>
      <c r="P21" s="38">
        <f t="shared" si="12"/>
        <v>0</v>
      </c>
      <c r="Q21" s="38">
        <f t="shared" si="13"/>
        <v>0</v>
      </c>
    </row>
    <row r="22" spans="1:17" ht="25.5" x14ac:dyDescent="0.2">
      <c r="A22" s="105" t="s">
        <v>154</v>
      </c>
      <c r="B22" s="106"/>
      <c r="C22" s="111" t="s">
        <v>391</v>
      </c>
      <c r="D22" s="111" t="s">
        <v>386</v>
      </c>
      <c r="E22" s="106" t="s">
        <v>70</v>
      </c>
      <c r="F22" s="107">
        <v>103</v>
      </c>
      <c r="G22" s="37"/>
      <c r="H22" s="37"/>
      <c r="I22" s="38">
        <f t="shared" si="7"/>
        <v>0</v>
      </c>
      <c r="J22" s="37"/>
      <c r="K22" s="37"/>
      <c r="L22" s="38">
        <f t="shared" si="8"/>
        <v>0</v>
      </c>
      <c r="M22" s="38">
        <f t="shared" si="9"/>
        <v>0</v>
      </c>
      <c r="N22" s="38">
        <f t="shared" si="10"/>
        <v>0</v>
      </c>
      <c r="O22" s="38">
        <f t="shared" si="11"/>
        <v>0</v>
      </c>
      <c r="P22" s="38">
        <f t="shared" si="12"/>
        <v>0</v>
      </c>
      <c r="Q22" s="38">
        <f t="shared" si="13"/>
        <v>0</v>
      </c>
    </row>
    <row r="23" spans="1:17" ht="25.5" x14ac:dyDescent="0.2">
      <c r="A23" s="105" t="s">
        <v>156</v>
      </c>
      <c r="B23" s="106"/>
      <c r="C23" s="111" t="s">
        <v>392</v>
      </c>
      <c r="D23" s="111"/>
      <c r="E23" s="106" t="s">
        <v>132</v>
      </c>
      <c r="F23" s="107">
        <v>1</v>
      </c>
      <c r="G23" s="37"/>
      <c r="H23" s="37"/>
      <c r="I23" s="38">
        <f t="shared" si="7"/>
        <v>0</v>
      </c>
      <c r="J23" s="37"/>
      <c r="K23" s="37"/>
      <c r="L23" s="38">
        <f t="shared" si="8"/>
        <v>0</v>
      </c>
      <c r="M23" s="38">
        <f t="shared" si="9"/>
        <v>0</v>
      </c>
      <c r="N23" s="38">
        <f t="shared" si="10"/>
        <v>0</v>
      </c>
      <c r="O23" s="38">
        <f t="shared" si="11"/>
        <v>0</v>
      </c>
      <c r="P23" s="38">
        <f t="shared" si="12"/>
        <v>0</v>
      </c>
      <c r="Q23" s="38">
        <f t="shared" si="13"/>
        <v>0</v>
      </c>
    </row>
    <row r="24" spans="1:17" ht="38.25" x14ac:dyDescent="0.2">
      <c r="A24" s="105" t="s">
        <v>158</v>
      </c>
      <c r="B24" s="106"/>
      <c r="C24" s="111" t="s">
        <v>393</v>
      </c>
      <c r="D24" s="111" t="s">
        <v>386</v>
      </c>
      <c r="E24" s="106" t="s">
        <v>126</v>
      </c>
      <c r="F24" s="107">
        <v>29</v>
      </c>
      <c r="G24" s="37"/>
      <c r="H24" s="37"/>
      <c r="I24" s="38">
        <f t="shared" si="7"/>
        <v>0</v>
      </c>
      <c r="J24" s="37"/>
      <c r="K24" s="37"/>
      <c r="L24" s="38">
        <f t="shared" si="8"/>
        <v>0</v>
      </c>
      <c r="M24" s="38">
        <f t="shared" si="9"/>
        <v>0</v>
      </c>
      <c r="N24" s="38">
        <f t="shared" si="10"/>
        <v>0</v>
      </c>
      <c r="O24" s="38">
        <f t="shared" si="11"/>
        <v>0</v>
      </c>
      <c r="P24" s="38">
        <f t="shared" si="12"/>
        <v>0</v>
      </c>
      <c r="Q24" s="38">
        <f t="shared" si="13"/>
        <v>0</v>
      </c>
    </row>
    <row r="25" spans="1:17" ht="25.5" x14ac:dyDescent="0.2">
      <c r="A25" s="105" t="s">
        <v>160</v>
      </c>
      <c r="B25" s="106"/>
      <c r="C25" s="111" t="s">
        <v>394</v>
      </c>
      <c r="D25" s="111" t="s">
        <v>386</v>
      </c>
      <c r="E25" s="106" t="s">
        <v>126</v>
      </c>
      <c r="F25" s="107">
        <v>19</v>
      </c>
      <c r="G25" s="37"/>
      <c r="H25" s="37"/>
      <c r="I25" s="38">
        <f t="shared" si="7"/>
        <v>0</v>
      </c>
      <c r="J25" s="37"/>
      <c r="K25" s="37"/>
      <c r="L25" s="38">
        <f t="shared" si="8"/>
        <v>0</v>
      </c>
      <c r="M25" s="38">
        <f t="shared" si="9"/>
        <v>0</v>
      </c>
      <c r="N25" s="38">
        <f t="shared" si="10"/>
        <v>0</v>
      </c>
      <c r="O25" s="38">
        <f t="shared" si="11"/>
        <v>0</v>
      </c>
      <c r="P25" s="38">
        <f t="shared" si="12"/>
        <v>0</v>
      </c>
      <c r="Q25" s="38">
        <f t="shared" si="13"/>
        <v>0</v>
      </c>
    </row>
    <row r="26" spans="1:17" ht="25.5" x14ac:dyDescent="0.2">
      <c r="A26" s="105" t="s">
        <v>162</v>
      </c>
      <c r="B26" s="106"/>
      <c r="C26" s="111" t="s">
        <v>395</v>
      </c>
      <c r="D26" s="111"/>
      <c r="E26" s="106" t="s">
        <v>132</v>
      </c>
      <c r="F26" s="107">
        <v>1</v>
      </c>
      <c r="G26" s="37"/>
      <c r="H26" s="37"/>
      <c r="I26" s="38">
        <f t="shared" si="7"/>
        <v>0</v>
      </c>
      <c r="J26" s="37"/>
      <c r="K26" s="37"/>
      <c r="L26" s="38">
        <f t="shared" si="8"/>
        <v>0</v>
      </c>
      <c r="M26" s="38">
        <f t="shared" si="9"/>
        <v>0</v>
      </c>
      <c r="N26" s="38">
        <f t="shared" si="10"/>
        <v>0</v>
      </c>
      <c r="O26" s="38">
        <f t="shared" si="11"/>
        <v>0</v>
      </c>
      <c r="P26" s="38">
        <f t="shared" si="12"/>
        <v>0</v>
      </c>
      <c r="Q26" s="38">
        <f t="shared" si="13"/>
        <v>0</v>
      </c>
    </row>
    <row r="27" spans="1:17" ht="51" x14ac:dyDescent="0.2">
      <c r="A27" s="105" t="s">
        <v>164</v>
      </c>
      <c r="B27" s="106"/>
      <c r="C27" s="111" t="s">
        <v>396</v>
      </c>
      <c r="D27" s="111" t="s">
        <v>386</v>
      </c>
      <c r="E27" s="106" t="s">
        <v>116</v>
      </c>
      <c r="F27" s="107">
        <v>1</v>
      </c>
      <c r="G27" s="37"/>
      <c r="H27" s="37"/>
      <c r="I27" s="38">
        <f t="shared" si="7"/>
        <v>0</v>
      </c>
      <c r="J27" s="37"/>
      <c r="K27" s="37"/>
      <c r="L27" s="38">
        <f t="shared" si="8"/>
        <v>0</v>
      </c>
      <c r="M27" s="38">
        <f t="shared" si="9"/>
        <v>0</v>
      </c>
      <c r="N27" s="38">
        <f t="shared" si="10"/>
        <v>0</v>
      </c>
      <c r="O27" s="38">
        <f t="shared" si="11"/>
        <v>0</v>
      </c>
      <c r="P27" s="38">
        <f t="shared" si="12"/>
        <v>0</v>
      </c>
      <c r="Q27" s="38">
        <f t="shared" si="13"/>
        <v>0</v>
      </c>
    </row>
    <row r="28" spans="1:17" ht="38.25" x14ac:dyDescent="0.2">
      <c r="A28" s="105" t="s">
        <v>166</v>
      </c>
      <c r="B28" s="106"/>
      <c r="C28" s="111" t="s">
        <v>397</v>
      </c>
      <c r="D28" s="111"/>
      <c r="E28" s="106" t="s">
        <v>132</v>
      </c>
      <c r="F28" s="107">
        <v>1</v>
      </c>
      <c r="G28" s="37"/>
      <c r="H28" s="37"/>
      <c r="I28" s="38">
        <f t="shared" si="7"/>
        <v>0</v>
      </c>
      <c r="J28" s="37"/>
      <c r="K28" s="37"/>
      <c r="L28" s="38">
        <f t="shared" si="8"/>
        <v>0</v>
      </c>
      <c r="M28" s="38">
        <f t="shared" si="9"/>
        <v>0</v>
      </c>
      <c r="N28" s="38">
        <f t="shared" si="10"/>
        <v>0</v>
      </c>
      <c r="O28" s="38">
        <f t="shared" si="11"/>
        <v>0</v>
      </c>
      <c r="P28" s="38">
        <f t="shared" si="12"/>
        <v>0</v>
      </c>
      <c r="Q28" s="38">
        <f t="shared" si="13"/>
        <v>0</v>
      </c>
    </row>
    <row r="29" spans="1:17" ht="25.5" x14ac:dyDescent="0.2">
      <c r="A29" s="105" t="s">
        <v>168</v>
      </c>
      <c r="B29" s="106"/>
      <c r="C29" s="111" t="s">
        <v>398</v>
      </c>
      <c r="D29" s="111"/>
      <c r="E29" s="106" t="s">
        <v>70</v>
      </c>
      <c r="F29" s="107">
        <v>18</v>
      </c>
      <c r="G29" s="37"/>
      <c r="H29" s="37"/>
      <c r="I29" s="38">
        <f t="shared" si="7"/>
        <v>0</v>
      </c>
      <c r="J29" s="37"/>
      <c r="K29" s="37"/>
      <c r="L29" s="38">
        <f t="shared" si="8"/>
        <v>0</v>
      </c>
      <c r="M29" s="38">
        <f t="shared" si="9"/>
        <v>0</v>
      </c>
      <c r="N29" s="38">
        <f t="shared" si="10"/>
        <v>0</v>
      </c>
      <c r="O29" s="38">
        <f t="shared" si="11"/>
        <v>0</v>
      </c>
      <c r="P29" s="38">
        <f t="shared" si="12"/>
        <v>0</v>
      </c>
      <c r="Q29" s="38">
        <f t="shared" si="13"/>
        <v>0</v>
      </c>
    </row>
    <row r="30" spans="1:17" ht="38.25" x14ac:dyDescent="0.2">
      <c r="A30" s="105" t="s">
        <v>170</v>
      </c>
      <c r="B30" s="106"/>
      <c r="C30" s="111" t="s">
        <v>399</v>
      </c>
      <c r="D30" s="111"/>
      <c r="E30" s="106" t="s">
        <v>132</v>
      </c>
      <c r="F30" s="107">
        <v>1</v>
      </c>
      <c r="G30" s="37"/>
      <c r="H30" s="37"/>
      <c r="I30" s="38">
        <f t="shared" si="7"/>
        <v>0</v>
      </c>
      <c r="J30" s="37"/>
      <c r="K30" s="37"/>
      <c r="L30" s="38">
        <f t="shared" si="8"/>
        <v>0</v>
      </c>
      <c r="M30" s="38">
        <f t="shared" si="9"/>
        <v>0</v>
      </c>
      <c r="N30" s="38">
        <f t="shared" si="10"/>
        <v>0</v>
      </c>
      <c r="O30" s="38">
        <f t="shared" si="11"/>
        <v>0</v>
      </c>
      <c r="P30" s="38">
        <f t="shared" si="12"/>
        <v>0</v>
      </c>
      <c r="Q30" s="38">
        <f t="shared" si="13"/>
        <v>0</v>
      </c>
    </row>
    <row r="31" spans="1:17" ht="76.5" x14ac:dyDescent="0.2">
      <c r="A31" s="105" t="s">
        <v>400</v>
      </c>
      <c r="B31" s="106"/>
      <c r="C31" s="111" t="s">
        <v>401</v>
      </c>
      <c r="D31" s="111"/>
      <c r="E31" s="106" t="s">
        <v>132</v>
      </c>
      <c r="F31" s="107">
        <v>1</v>
      </c>
      <c r="G31" s="37"/>
      <c r="H31" s="37"/>
      <c r="I31" s="38">
        <f t="shared" si="7"/>
        <v>0</v>
      </c>
      <c r="J31" s="37"/>
      <c r="K31" s="37"/>
      <c r="L31" s="38">
        <f t="shared" si="8"/>
        <v>0</v>
      </c>
      <c r="M31" s="38">
        <f t="shared" si="9"/>
        <v>0</v>
      </c>
      <c r="N31" s="38">
        <f t="shared" si="10"/>
        <v>0</v>
      </c>
      <c r="O31" s="38">
        <f t="shared" si="11"/>
        <v>0</v>
      </c>
      <c r="P31" s="38">
        <f t="shared" si="12"/>
        <v>0</v>
      </c>
      <c r="Q31" s="38">
        <f t="shared" si="13"/>
        <v>0</v>
      </c>
    </row>
    <row r="32" spans="1:17" ht="38.25" x14ac:dyDescent="0.2">
      <c r="A32" s="105" t="s">
        <v>402</v>
      </c>
      <c r="B32" s="106"/>
      <c r="C32" s="111" t="s">
        <v>403</v>
      </c>
      <c r="D32" s="111" t="s">
        <v>386</v>
      </c>
      <c r="E32" s="106" t="s">
        <v>68</v>
      </c>
      <c r="F32" s="107">
        <v>7055</v>
      </c>
      <c r="G32" s="37"/>
      <c r="H32" s="37"/>
      <c r="I32" s="38">
        <f t="shared" si="7"/>
        <v>0</v>
      </c>
      <c r="J32" s="37"/>
      <c r="K32" s="37"/>
      <c r="L32" s="38">
        <f t="shared" si="8"/>
        <v>0</v>
      </c>
      <c r="M32" s="38">
        <f t="shared" si="9"/>
        <v>0</v>
      </c>
      <c r="N32" s="38">
        <f t="shared" si="10"/>
        <v>0</v>
      </c>
      <c r="O32" s="38">
        <f t="shared" si="11"/>
        <v>0</v>
      </c>
      <c r="P32" s="38">
        <f t="shared" si="12"/>
        <v>0</v>
      </c>
      <c r="Q32" s="38">
        <f t="shared" si="13"/>
        <v>0</v>
      </c>
    </row>
    <row r="33" spans="1:17" ht="38.25" x14ac:dyDescent="0.2">
      <c r="A33" s="105" t="s">
        <v>404</v>
      </c>
      <c r="B33" s="106"/>
      <c r="C33" s="111" t="s">
        <v>405</v>
      </c>
      <c r="D33" s="111" t="s">
        <v>386</v>
      </c>
      <c r="E33" s="106" t="s">
        <v>68</v>
      </c>
      <c r="F33" s="107">
        <v>130</v>
      </c>
      <c r="G33" s="37"/>
      <c r="H33" s="37"/>
      <c r="I33" s="38">
        <f t="shared" si="7"/>
        <v>0</v>
      </c>
      <c r="J33" s="37"/>
      <c r="K33" s="37"/>
      <c r="L33" s="38">
        <f t="shared" si="8"/>
        <v>0</v>
      </c>
      <c r="M33" s="38">
        <f t="shared" si="9"/>
        <v>0</v>
      </c>
      <c r="N33" s="38">
        <f t="shared" si="10"/>
        <v>0</v>
      </c>
      <c r="O33" s="38">
        <f t="shared" si="11"/>
        <v>0</v>
      </c>
      <c r="P33" s="38">
        <f t="shared" si="12"/>
        <v>0</v>
      </c>
      <c r="Q33" s="38">
        <f t="shared" si="13"/>
        <v>0</v>
      </c>
    </row>
    <row r="34" spans="1:17" ht="63.75" x14ac:dyDescent="0.2">
      <c r="A34" s="105" t="s">
        <v>406</v>
      </c>
      <c r="B34" s="106"/>
      <c r="C34" s="111" t="s">
        <v>407</v>
      </c>
      <c r="D34" s="111" t="s">
        <v>386</v>
      </c>
      <c r="E34" s="106" t="s">
        <v>68</v>
      </c>
      <c r="F34" s="107">
        <v>3415</v>
      </c>
      <c r="G34" s="37"/>
      <c r="H34" s="37"/>
      <c r="I34" s="38">
        <f t="shared" si="7"/>
        <v>0</v>
      </c>
      <c r="J34" s="37"/>
      <c r="K34" s="37"/>
      <c r="L34" s="38">
        <f t="shared" si="8"/>
        <v>0</v>
      </c>
      <c r="M34" s="38">
        <f t="shared" si="9"/>
        <v>0</v>
      </c>
      <c r="N34" s="38">
        <f t="shared" si="10"/>
        <v>0</v>
      </c>
      <c r="O34" s="38">
        <f t="shared" si="11"/>
        <v>0</v>
      </c>
      <c r="P34" s="38">
        <f t="shared" si="12"/>
        <v>0</v>
      </c>
      <c r="Q34" s="38">
        <f t="shared" si="13"/>
        <v>0</v>
      </c>
    </row>
    <row r="35" spans="1:17" ht="89.25" x14ac:dyDescent="0.2">
      <c r="A35" s="105" t="s">
        <v>408</v>
      </c>
      <c r="B35" s="106"/>
      <c r="C35" s="111" t="s">
        <v>409</v>
      </c>
      <c r="D35" s="111" t="s">
        <v>386</v>
      </c>
      <c r="E35" s="106" t="s">
        <v>68</v>
      </c>
      <c r="F35" s="107">
        <v>88</v>
      </c>
      <c r="G35" s="37"/>
      <c r="H35" s="37"/>
      <c r="I35" s="38">
        <f t="shared" si="7"/>
        <v>0</v>
      </c>
      <c r="J35" s="37"/>
      <c r="K35" s="37"/>
      <c r="L35" s="38">
        <f t="shared" si="8"/>
        <v>0</v>
      </c>
      <c r="M35" s="38">
        <f t="shared" si="9"/>
        <v>0</v>
      </c>
      <c r="N35" s="38">
        <f t="shared" si="10"/>
        <v>0</v>
      </c>
      <c r="O35" s="38">
        <f t="shared" si="11"/>
        <v>0</v>
      </c>
      <c r="P35" s="38">
        <f t="shared" si="12"/>
        <v>0</v>
      </c>
      <c r="Q35" s="38">
        <f t="shared" si="13"/>
        <v>0</v>
      </c>
    </row>
    <row r="36" spans="1:17" ht="51" x14ac:dyDescent="0.2">
      <c r="A36" s="105" t="s">
        <v>410</v>
      </c>
      <c r="B36" s="106"/>
      <c r="C36" s="111" t="s">
        <v>411</v>
      </c>
      <c r="D36" s="111" t="s">
        <v>386</v>
      </c>
      <c r="E36" s="106" t="s">
        <v>70</v>
      </c>
      <c r="F36" s="107">
        <v>86</v>
      </c>
      <c r="G36" s="37"/>
      <c r="H36" s="37"/>
      <c r="I36" s="38">
        <f t="shared" si="7"/>
        <v>0</v>
      </c>
      <c r="J36" s="37"/>
      <c r="K36" s="37"/>
      <c r="L36" s="38">
        <f t="shared" si="8"/>
        <v>0</v>
      </c>
      <c r="M36" s="38">
        <f t="shared" si="9"/>
        <v>0</v>
      </c>
      <c r="N36" s="38">
        <f t="shared" si="10"/>
        <v>0</v>
      </c>
      <c r="O36" s="38">
        <f t="shared" si="11"/>
        <v>0</v>
      </c>
      <c r="P36" s="38">
        <f t="shared" si="12"/>
        <v>0</v>
      </c>
      <c r="Q36" s="38">
        <f t="shared" si="13"/>
        <v>0</v>
      </c>
    </row>
    <row r="37" spans="1:17" ht="25.5" x14ac:dyDescent="0.2">
      <c r="A37" s="105" t="s">
        <v>412</v>
      </c>
      <c r="B37" s="106"/>
      <c r="C37" s="111" t="s">
        <v>413</v>
      </c>
      <c r="D37" s="111"/>
      <c r="E37" s="106" t="s">
        <v>126</v>
      </c>
      <c r="F37" s="107">
        <v>2</v>
      </c>
      <c r="G37" s="37"/>
      <c r="H37" s="37"/>
      <c r="I37" s="38">
        <f t="shared" si="7"/>
        <v>0</v>
      </c>
      <c r="J37" s="37"/>
      <c r="K37" s="37"/>
      <c r="L37" s="38">
        <f t="shared" si="8"/>
        <v>0</v>
      </c>
      <c r="M37" s="38">
        <f t="shared" si="9"/>
        <v>0</v>
      </c>
      <c r="N37" s="38">
        <f t="shared" si="10"/>
        <v>0</v>
      </c>
      <c r="O37" s="38">
        <f t="shared" si="11"/>
        <v>0</v>
      </c>
      <c r="P37" s="38">
        <f t="shared" si="12"/>
        <v>0</v>
      </c>
      <c r="Q37" s="38">
        <f t="shared" si="13"/>
        <v>0</v>
      </c>
    </row>
    <row r="38" spans="1:17" ht="25.5" x14ac:dyDescent="0.2">
      <c r="A38" s="105" t="s">
        <v>414</v>
      </c>
      <c r="B38" s="106"/>
      <c r="C38" s="111" t="s">
        <v>415</v>
      </c>
      <c r="D38" s="111" t="s">
        <v>386</v>
      </c>
      <c r="E38" s="106" t="s">
        <v>74</v>
      </c>
      <c r="F38" s="107">
        <v>85</v>
      </c>
      <c r="G38" s="37"/>
      <c r="H38" s="37"/>
      <c r="I38" s="38">
        <f t="shared" si="7"/>
        <v>0</v>
      </c>
      <c r="J38" s="37"/>
      <c r="K38" s="37"/>
      <c r="L38" s="38">
        <f t="shared" si="8"/>
        <v>0</v>
      </c>
      <c r="M38" s="38">
        <f t="shared" si="9"/>
        <v>0</v>
      </c>
      <c r="N38" s="38">
        <f t="shared" si="10"/>
        <v>0</v>
      </c>
      <c r="O38" s="38">
        <f t="shared" si="11"/>
        <v>0</v>
      </c>
      <c r="P38" s="38">
        <f t="shared" si="12"/>
        <v>0</v>
      </c>
      <c r="Q38" s="38">
        <f t="shared" si="13"/>
        <v>0</v>
      </c>
    </row>
    <row r="39" spans="1:17" ht="25.5" x14ac:dyDescent="0.2">
      <c r="A39" s="208" t="s">
        <v>50</v>
      </c>
      <c r="B39" s="202" t="s">
        <v>384</v>
      </c>
      <c r="C39" s="222" t="s">
        <v>416</v>
      </c>
      <c r="D39" s="220"/>
      <c r="E39" s="202"/>
      <c r="F39" s="210"/>
      <c r="G39" s="203"/>
      <c r="H39" s="203"/>
      <c r="I39" s="203"/>
      <c r="J39" s="203"/>
      <c r="K39" s="203"/>
      <c r="L39" s="203"/>
      <c r="M39" s="203"/>
      <c r="N39" s="203"/>
      <c r="O39" s="203"/>
      <c r="P39" s="203"/>
      <c r="Q39" s="203"/>
    </row>
    <row r="40" spans="1:17" x14ac:dyDescent="0.2">
      <c r="A40" s="208" t="s">
        <v>173</v>
      </c>
      <c r="B40" s="202"/>
      <c r="C40" s="222" t="s">
        <v>417</v>
      </c>
      <c r="D40" s="220"/>
      <c r="E40" s="202"/>
      <c r="F40" s="210"/>
      <c r="G40" s="203"/>
      <c r="H40" s="203"/>
      <c r="I40" s="203"/>
      <c r="J40" s="203"/>
      <c r="K40" s="203"/>
      <c r="L40" s="203"/>
      <c r="M40" s="203"/>
      <c r="N40" s="203"/>
      <c r="O40" s="203"/>
      <c r="P40" s="203"/>
      <c r="Q40" s="203"/>
    </row>
    <row r="41" spans="1:17" ht="38.25" x14ac:dyDescent="0.2">
      <c r="A41" s="105" t="s">
        <v>175</v>
      </c>
      <c r="B41" s="106"/>
      <c r="C41" s="111" t="s">
        <v>418</v>
      </c>
      <c r="D41" s="111" t="s">
        <v>419</v>
      </c>
      <c r="E41" s="106" t="s">
        <v>74</v>
      </c>
      <c r="F41" s="107">
        <v>290</v>
      </c>
      <c r="G41" s="37"/>
      <c r="H41" s="37"/>
      <c r="I41" s="38">
        <f t="shared" si="7"/>
        <v>0</v>
      </c>
      <c r="J41" s="37"/>
      <c r="K41" s="37"/>
      <c r="L41" s="38">
        <f t="shared" si="8"/>
        <v>0</v>
      </c>
      <c r="M41" s="38">
        <f t="shared" si="9"/>
        <v>0</v>
      </c>
      <c r="N41" s="38">
        <f t="shared" si="10"/>
        <v>0</v>
      </c>
      <c r="O41" s="38">
        <f t="shared" si="11"/>
        <v>0</v>
      </c>
      <c r="P41" s="38">
        <f t="shared" si="12"/>
        <v>0</v>
      </c>
      <c r="Q41" s="38">
        <f t="shared" si="13"/>
        <v>0</v>
      </c>
    </row>
    <row r="42" spans="1:17" ht="38.25" x14ac:dyDescent="0.2">
      <c r="A42" s="105" t="s">
        <v>176</v>
      </c>
      <c r="B42" s="106"/>
      <c r="C42" s="111" t="s">
        <v>420</v>
      </c>
      <c r="D42" s="111" t="s">
        <v>419</v>
      </c>
      <c r="E42" s="106" t="s">
        <v>74</v>
      </c>
      <c r="F42" s="107">
        <v>325</v>
      </c>
      <c r="G42" s="37"/>
      <c r="H42" s="37"/>
      <c r="I42" s="38">
        <f t="shared" si="7"/>
        <v>0</v>
      </c>
      <c r="J42" s="37"/>
      <c r="K42" s="37"/>
      <c r="L42" s="38">
        <f t="shared" si="8"/>
        <v>0</v>
      </c>
      <c r="M42" s="38">
        <f t="shared" si="9"/>
        <v>0</v>
      </c>
      <c r="N42" s="38">
        <f t="shared" si="10"/>
        <v>0</v>
      </c>
      <c r="O42" s="38">
        <f t="shared" si="11"/>
        <v>0</v>
      </c>
      <c r="P42" s="38">
        <f t="shared" si="12"/>
        <v>0</v>
      </c>
      <c r="Q42" s="38">
        <f t="shared" si="13"/>
        <v>0</v>
      </c>
    </row>
    <row r="43" spans="1:17" ht="25.5" x14ac:dyDescent="0.2">
      <c r="A43" s="208" t="s">
        <v>51</v>
      </c>
      <c r="B43" s="202" t="s">
        <v>384</v>
      </c>
      <c r="C43" s="222" t="s">
        <v>421</v>
      </c>
      <c r="D43" s="220"/>
      <c r="E43" s="202"/>
      <c r="F43" s="210"/>
      <c r="G43" s="203"/>
      <c r="H43" s="203"/>
      <c r="I43" s="203"/>
      <c r="J43" s="203"/>
      <c r="K43" s="203"/>
      <c r="L43" s="203"/>
      <c r="M43" s="203"/>
      <c r="N43" s="203"/>
      <c r="O43" s="203"/>
      <c r="P43" s="203"/>
      <c r="Q43" s="203"/>
    </row>
    <row r="44" spans="1:17" ht="38.25" x14ac:dyDescent="0.2">
      <c r="A44" s="105" t="s">
        <v>240</v>
      </c>
      <c r="B44" s="106"/>
      <c r="C44" s="111" t="s">
        <v>422</v>
      </c>
      <c r="D44" s="111" t="s">
        <v>423</v>
      </c>
      <c r="E44" s="106" t="s">
        <v>70</v>
      </c>
      <c r="F44" s="107">
        <v>832</v>
      </c>
      <c r="G44" s="37"/>
      <c r="H44" s="37"/>
      <c r="I44" s="38">
        <f t="shared" si="7"/>
        <v>0</v>
      </c>
      <c r="J44" s="37"/>
      <c r="K44" s="37"/>
      <c r="L44" s="38">
        <f t="shared" si="8"/>
        <v>0</v>
      </c>
      <c r="M44" s="38">
        <f t="shared" si="9"/>
        <v>0</v>
      </c>
      <c r="N44" s="38">
        <f t="shared" si="10"/>
        <v>0</v>
      </c>
      <c r="O44" s="38">
        <f t="shared" si="11"/>
        <v>0</v>
      </c>
      <c r="P44" s="38">
        <f t="shared" si="12"/>
        <v>0</v>
      </c>
      <c r="Q44" s="38">
        <f t="shared" si="13"/>
        <v>0</v>
      </c>
    </row>
    <row r="45" spans="1:17" ht="38.25" x14ac:dyDescent="0.2">
      <c r="A45" s="105" t="s">
        <v>242</v>
      </c>
      <c r="B45" s="106"/>
      <c r="C45" s="111" t="s">
        <v>424</v>
      </c>
      <c r="D45" s="111" t="s">
        <v>423</v>
      </c>
      <c r="E45" s="106" t="s">
        <v>70</v>
      </c>
      <c r="F45" s="107">
        <v>297</v>
      </c>
      <c r="G45" s="37"/>
      <c r="H45" s="37"/>
      <c r="I45" s="38">
        <f t="shared" si="0"/>
        <v>0</v>
      </c>
      <c r="J45" s="37"/>
      <c r="K45" s="37"/>
      <c r="L45" s="38">
        <f t="shared" si="1"/>
        <v>0</v>
      </c>
      <c r="M45" s="38">
        <f t="shared" si="2"/>
        <v>0</v>
      </c>
      <c r="N45" s="38">
        <f t="shared" si="3"/>
        <v>0</v>
      </c>
      <c r="O45" s="38">
        <f t="shared" si="4"/>
        <v>0</v>
      </c>
      <c r="P45" s="38">
        <f t="shared" si="5"/>
        <v>0</v>
      </c>
      <c r="Q45" s="38">
        <f t="shared" si="6"/>
        <v>0</v>
      </c>
    </row>
    <row r="46" spans="1:17" ht="38.25" x14ac:dyDescent="0.2">
      <c r="A46" s="105" t="s">
        <v>244</v>
      </c>
      <c r="B46" s="106"/>
      <c r="C46" s="111" t="s">
        <v>425</v>
      </c>
      <c r="D46" s="111" t="s">
        <v>423</v>
      </c>
      <c r="E46" s="106" t="s">
        <v>70</v>
      </c>
      <c r="F46" s="107">
        <v>286</v>
      </c>
      <c r="G46" s="37"/>
      <c r="H46" s="37"/>
      <c r="I46" s="38">
        <f t="shared" si="0"/>
        <v>0</v>
      </c>
      <c r="J46" s="37"/>
      <c r="K46" s="37"/>
      <c r="L46" s="38">
        <f t="shared" si="1"/>
        <v>0</v>
      </c>
      <c r="M46" s="38">
        <f t="shared" si="2"/>
        <v>0</v>
      </c>
      <c r="N46" s="38">
        <f t="shared" si="3"/>
        <v>0</v>
      </c>
      <c r="O46" s="38">
        <f t="shared" si="4"/>
        <v>0</v>
      </c>
      <c r="P46" s="38">
        <f t="shared" si="5"/>
        <v>0</v>
      </c>
      <c r="Q46" s="38">
        <f t="shared" si="6"/>
        <v>0</v>
      </c>
    </row>
    <row r="47" spans="1:17" ht="38.25" x14ac:dyDescent="0.2">
      <c r="A47" s="105" t="s">
        <v>246</v>
      </c>
      <c r="B47" s="106"/>
      <c r="C47" s="111" t="s">
        <v>426</v>
      </c>
      <c r="D47" s="111" t="s">
        <v>423</v>
      </c>
      <c r="E47" s="106" t="s">
        <v>70</v>
      </c>
      <c r="F47" s="107">
        <v>29</v>
      </c>
      <c r="G47" s="37"/>
      <c r="H47" s="37"/>
      <c r="I47" s="38">
        <f t="shared" si="0"/>
        <v>0</v>
      </c>
      <c r="J47" s="37"/>
      <c r="K47" s="37"/>
      <c r="L47" s="38">
        <f t="shared" si="1"/>
        <v>0</v>
      </c>
      <c r="M47" s="38">
        <f t="shared" si="2"/>
        <v>0</v>
      </c>
      <c r="N47" s="38">
        <f t="shared" si="3"/>
        <v>0</v>
      </c>
      <c r="O47" s="38">
        <f t="shared" si="4"/>
        <v>0</v>
      </c>
      <c r="P47" s="38">
        <f t="shared" si="5"/>
        <v>0</v>
      </c>
      <c r="Q47" s="38">
        <f t="shared" si="6"/>
        <v>0</v>
      </c>
    </row>
    <row r="48" spans="1:17" ht="38.25" x14ac:dyDescent="0.2">
      <c r="A48" s="105" t="s">
        <v>248</v>
      </c>
      <c r="B48" s="106"/>
      <c r="C48" s="111" t="s">
        <v>427</v>
      </c>
      <c r="D48" s="111" t="s">
        <v>423</v>
      </c>
      <c r="E48" s="106" t="s">
        <v>70</v>
      </c>
      <c r="F48" s="107">
        <v>28</v>
      </c>
      <c r="G48" s="37"/>
      <c r="H48" s="37"/>
      <c r="I48" s="38">
        <f t="shared" ref="I48:I83" si="14">ROUND(G48*H48,2)</f>
        <v>0</v>
      </c>
      <c r="J48" s="37"/>
      <c r="K48" s="37"/>
      <c r="L48" s="38">
        <f t="shared" ref="L48:L83" si="15">I48+J48+K48</f>
        <v>0</v>
      </c>
      <c r="M48" s="38">
        <f t="shared" ref="M48:M83" si="16">ROUND(F48*G48,2)</f>
        <v>0</v>
      </c>
      <c r="N48" s="38">
        <f t="shared" ref="N48:N83" si="17">ROUND(F48*I48,2)</f>
        <v>0</v>
      </c>
      <c r="O48" s="38">
        <f t="shared" ref="O48:O83" si="18">ROUND(F48*J48,2)</f>
        <v>0</v>
      </c>
      <c r="P48" s="38">
        <f t="shared" ref="P48:P83" si="19">ROUND(F48*K48,2)</f>
        <v>0</v>
      </c>
      <c r="Q48" s="38">
        <f t="shared" ref="Q48:Q83" si="20">N48+O48+P48</f>
        <v>0</v>
      </c>
    </row>
    <row r="49" spans="1:17" ht="63.75" x14ac:dyDescent="0.2">
      <c r="A49" s="105" t="s">
        <v>428</v>
      </c>
      <c r="B49" s="106"/>
      <c r="C49" s="111" t="s">
        <v>429</v>
      </c>
      <c r="D49" s="111" t="s">
        <v>423</v>
      </c>
      <c r="E49" s="106" t="s">
        <v>70</v>
      </c>
      <c r="F49" s="107">
        <v>115</v>
      </c>
      <c r="G49" s="37"/>
      <c r="H49" s="37"/>
      <c r="I49" s="38">
        <f t="shared" si="14"/>
        <v>0</v>
      </c>
      <c r="J49" s="37"/>
      <c r="K49" s="37"/>
      <c r="L49" s="38">
        <f t="shared" si="15"/>
        <v>0</v>
      </c>
      <c r="M49" s="38">
        <f t="shared" si="16"/>
        <v>0</v>
      </c>
      <c r="N49" s="38">
        <f t="shared" si="17"/>
        <v>0</v>
      </c>
      <c r="O49" s="38">
        <f t="shared" si="18"/>
        <v>0</v>
      </c>
      <c r="P49" s="38">
        <f t="shared" si="19"/>
        <v>0</v>
      </c>
      <c r="Q49" s="38">
        <f t="shared" si="20"/>
        <v>0</v>
      </c>
    </row>
    <row r="50" spans="1:17" ht="38.25" x14ac:dyDescent="0.2">
      <c r="A50" s="208" t="s">
        <v>52</v>
      </c>
      <c r="B50" s="202" t="s">
        <v>384</v>
      </c>
      <c r="C50" s="222" t="s">
        <v>430</v>
      </c>
      <c r="D50" s="220"/>
      <c r="E50" s="202"/>
      <c r="F50" s="210"/>
      <c r="G50" s="203"/>
      <c r="H50" s="203"/>
      <c r="I50" s="203"/>
      <c r="J50" s="203"/>
      <c r="K50" s="203"/>
      <c r="L50" s="203"/>
      <c r="M50" s="203"/>
      <c r="N50" s="203"/>
      <c r="O50" s="203"/>
      <c r="P50" s="203"/>
      <c r="Q50" s="203"/>
    </row>
    <row r="51" spans="1:17" ht="25.5" x14ac:dyDescent="0.2">
      <c r="A51" s="105" t="s">
        <v>431</v>
      </c>
      <c r="B51" s="106"/>
      <c r="C51" s="111" t="s">
        <v>432</v>
      </c>
      <c r="D51" s="111" t="s">
        <v>423</v>
      </c>
      <c r="E51" s="106" t="s">
        <v>74</v>
      </c>
      <c r="F51" s="107">
        <v>1415</v>
      </c>
      <c r="G51" s="37"/>
      <c r="H51" s="37"/>
      <c r="I51" s="38">
        <f t="shared" si="14"/>
        <v>0</v>
      </c>
      <c r="J51" s="37"/>
      <c r="K51" s="37"/>
      <c r="L51" s="38">
        <f t="shared" si="15"/>
        <v>0</v>
      </c>
      <c r="M51" s="38">
        <f t="shared" si="16"/>
        <v>0</v>
      </c>
      <c r="N51" s="38">
        <f t="shared" si="17"/>
        <v>0</v>
      </c>
      <c r="O51" s="38">
        <f t="shared" si="18"/>
        <v>0</v>
      </c>
      <c r="P51" s="38">
        <f t="shared" si="19"/>
        <v>0</v>
      </c>
      <c r="Q51" s="38">
        <f t="shared" si="20"/>
        <v>0</v>
      </c>
    </row>
    <row r="52" spans="1:17" ht="38.25" x14ac:dyDescent="0.2">
      <c r="A52" s="105" t="s">
        <v>433</v>
      </c>
      <c r="B52" s="106"/>
      <c r="C52" s="111" t="s">
        <v>434</v>
      </c>
      <c r="D52" s="111" t="s">
        <v>423</v>
      </c>
      <c r="E52" s="106" t="s">
        <v>68</v>
      </c>
      <c r="F52" s="107">
        <v>3545</v>
      </c>
      <c r="G52" s="37"/>
      <c r="H52" s="37"/>
      <c r="I52" s="38">
        <f t="shared" si="14"/>
        <v>0</v>
      </c>
      <c r="J52" s="37"/>
      <c r="K52" s="37"/>
      <c r="L52" s="38">
        <f t="shared" si="15"/>
        <v>0</v>
      </c>
      <c r="M52" s="38">
        <f t="shared" si="16"/>
        <v>0</v>
      </c>
      <c r="N52" s="38">
        <f t="shared" si="17"/>
        <v>0</v>
      </c>
      <c r="O52" s="38">
        <f t="shared" si="18"/>
        <v>0</v>
      </c>
      <c r="P52" s="38">
        <f t="shared" si="19"/>
        <v>0</v>
      </c>
      <c r="Q52" s="38">
        <f t="shared" si="20"/>
        <v>0</v>
      </c>
    </row>
    <row r="53" spans="1:17" ht="38.25" x14ac:dyDescent="0.2">
      <c r="A53" s="105" t="s">
        <v>435</v>
      </c>
      <c r="B53" s="106"/>
      <c r="C53" s="111" t="s">
        <v>436</v>
      </c>
      <c r="D53" s="111" t="s">
        <v>423</v>
      </c>
      <c r="E53" s="106" t="s">
        <v>68</v>
      </c>
      <c r="F53" s="107">
        <v>3270</v>
      </c>
      <c r="G53" s="37"/>
      <c r="H53" s="37"/>
      <c r="I53" s="38">
        <f t="shared" si="14"/>
        <v>0</v>
      </c>
      <c r="J53" s="37"/>
      <c r="K53" s="37"/>
      <c r="L53" s="38">
        <f t="shared" si="15"/>
        <v>0</v>
      </c>
      <c r="M53" s="38">
        <f t="shared" si="16"/>
        <v>0</v>
      </c>
      <c r="N53" s="38">
        <f t="shared" si="17"/>
        <v>0</v>
      </c>
      <c r="O53" s="38">
        <f t="shared" si="18"/>
        <v>0</v>
      </c>
      <c r="P53" s="38">
        <f t="shared" si="19"/>
        <v>0</v>
      </c>
      <c r="Q53" s="38">
        <f t="shared" si="20"/>
        <v>0</v>
      </c>
    </row>
    <row r="54" spans="1:17" ht="25.5" x14ac:dyDescent="0.2">
      <c r="A54" s="105" t="s">
        <v>437</v>
      </c>
      <c r="B54" s="106"/>
      <c r="C54" s="111" t="s">
        <v>438</v>
      </c>
      <c r="D54" s="111" t="s">
        <v>423</v>
      </c>
      <c r="E54" s="106" t="s">
        <v>68</v>
      </c>
      <c r="F54" s="107">
        <v>2702</v>
      </c>
      <c r="G54" s="37"/>
      <c r="H54" s="37"/>
      <c r="I54" s="38">
        <f t="shared" si="14"/>
        <v>0</v>
      </c>
      <c r="J54" s="37"/>
      <c r="K54" s="37"/>
      <c r="L54" s="38">
        <f t="shared" si="15"/>
        <v>0</v>
      </c>
      <c r="M54" s="38">
        <f t="shared" si="16"/>
        <v>0</v>
      </c>
      <c r="N54" s="38">
        <f t="shared" si="17"/>
        <v>0</v>
      </c>
      <c r="O54" s="38">
        <f t="shared" si="18"/>
        <v>0</v>
      </c>
      <c r="P54" s="38">
        <f t="shared" si="19"/>
        <v>0</v>
      </c>
      <c r="Q54" s="38">
        <f t="shared" si="20"/>
        <v>0</v>
      </c>
    </row>
    <row r="55" spans="1:17" ht="25.5" x14ac:dyDescent="0.2">
      <c r="A55" s="105" t="s">
        <v>439</v>
      </c>
      <c r="B55" s="106"/>
      <c r="C55" s="111" t="s">
        <v>440</v>
      </c>
      <c r="D55" s="111" t="s">
        <v>423</v>
      </c>
      <c r="E55" s="106" t="s">
        <v>68</v>
      </c>
      <c r="F55" s="107">
        <v>2725</v>
      </c>
      <c r="G55" s="37"/>
      <c r="H55" s="37"/>
      <c r="I55" s="38">
        <f t="shared" si="14"/>
        <v>0</v>
      </c>
      <c r="J55" s="37"/>
      <c r="K55" s="37"/>
      <c r="L55" s="38">
        <f t="shared" si="15"/>
        <v>0</v>
      </c>
      <c r="M55" s="38">
        <f t="shared" si="16"/>
        <v>0</v>
      </c>
      <c r="N55" s="38">
        <f t="shared" si="17"/>
        <v>0</v>
      </c>
      <c r="O55" s="38">
        <f t="shared" si="18"/>
        <v>0</v>
      </c>
      <c r="P55" s="38">
        <f t="shared" si="19"/>
        <v>0</v>
      </c>
      <c r="Q55" s="38">
        <f t="shared" si="20"/>
        <v>0</v>
      </c>
    </row>
    <row r="56" spans="1:17" ht="25.5" x14ac:dyDescent="0.2">
      <c r="A56" s="105" t="s">
        <v>441</v>
      </c>
      <c r="B56" s="106"/>
      <c r="C56" s="111" t="s">
        <v>442</v>
      </c>
      <c r="D56" s="111" t="s">
        <v>423</v>
      </c>
      <c r="E56" s="106" t="s">
        <v>68</v>
      </c>
      <c r="F56" s="107">
        <v>2725</v>
      </c>
      <c r="G56" s="37"/>
      <c r="H56" s="37"/>
      <c r="I56" s="38">
        <f t="shared" si="14"/>
        <v>0</v>
      </c>
      <c r="J56" s="37"/>
      <c r="K56" s="37"/>
      <c r="L56" s="38">
        <f t="shared" si="15"/>
        <v>0</v>
      </c>
      <c r="M56" s="38">
        <f t="shared" si="16"/>
        <v>0</v>
      </c>
      <c r="N56" s="38">
        <f t="shared" si="17"/>
        <v>0</v>
      </c>
      <c r="O56" s="38">
        <f t="shared" si="18"/>
        <v>0</v>
      </c>
      <c r="P56" s="38">
        <f t="shared" si="19"/>
        <v>0</v>
      </c>
      <c r="Q56" s="38">
        <f t="shared" si="20"/>
        <v>0</v>
      </c>
    </row>
    <row r="57" spans="1:17" ht="38.25" x14ac:dyDescent="0.2">
      <c r="A57" s="208" t="s">
        <v>53</v>
      </c>
      <c r="B57" s="202" t="s">
        <v>384</v>
      </c>
      <c r="C57" s="222" t="s">
        <v>443</v>
      </c>
      <c r="D57" s="220"/>
      <c r="E57" s="202"/>
      <c r="F57" s="210"/>
      <c r="G57" s="203"/>
      <c r="H57" s="203"/>
      <c r="I57" s="203"/>
      <c r="J57" s="203"/>
      <c r="K57" s="203"/>
      <c r="L57" s="203"/>
      <c r="M57" s="203"/>
      <c r="N57" s="203"/>
      <c r="O57" s="203"/>
      <c r="P57" s="203"/>
      <c r="Q57" s="203"/>
    </row>
    <row r="58" spans="1:17" ht="25.5" x14ac:dyDescent="0.2">
      <c r="A58" s="105" t="s">
        <v>444</v>
      </c>
      <c r="B58" s="106"/>
      <c r="C58" s="111" t="s">
        <v>445</v>
      </c>
      <c r="D58" s="111" t="s">
        <v>423</v>
      </c>
      <c r="E58" s="106" t="s">
        <v>68</v>
      </c>
      <c r="F58" s="107">
        <v>3580</v>
      </c>
      <c r="G58" s="37"/>
      <c r="H58" s="37"/>
      <c r="I58" s="38">
        <f t="shared" si="14"/>
        <v>0</v>
      </c>
      <c r="J58" s="37"/>
      <c r="K58" s="37"/>
      <c r="L58" s="38">
        <f t="shared" si="15"/>
        <v>0</v>
      </c>
      <c r="M58" s="38">
        <f t="shared" si="16"/>
        <v>0</v>
      </c>
      <c r="N58" s="38">
        <f t="shared" si="17"/>
        <v>0</v>
      </c>
      <c r="O58" s="38">
        <f t="shared" si="18"/>
        <v>0</v>
      </c>
      <c r="P58" s="38">
        <f t="shared" si="19"/>
        <v>0</v>
      </c>
      <c r="Q58" s="38">
        <f t="shared" si="20"/>
        <v>0</v>
      </c>
    </row>
    <row r="59" spans="1:17" ht="25.5" x14ac:dyDescent="0.2">
      <c r="A59" s="105" t="s">
        <v>446</v>
      </c>
      <c r="B59" s="106"/>
      <c r="C59" s="111" t="s">
        <v>438</v>
      </c>
      <c r="D59" s="111" t="s">
        <v>423</v>
      </c>
      <c r="E59" s="106" t="s">
        <v>68</v>
      </c>
      <c r="F59" s="107">
        <v>2752</v>
      </c>
      <c r="G59" s="37"/>
      <c r="H59" s="37"/>
      <c r="I59" s="38">
        <f t="shared" si="14"/>
        <v>0</v>
      </c>
      <c r="J59" s="37"/>
      <c r="K59" s="37"/>
      <c r="L59" s="38">
        <f t="shared" si="15"/>
        <v>0</v>
      </c>
      <c r="M59" s="38">
        <f t="shared" si="16"/>
        <v>0</v>
      </c>
      <c r="N59" s="38">
        <f t="shared" si="17"/>
        <v>0</v>
      </c>
      <c r="O59" s="38">
        <f t="shared" si="18"/>
        <v>0</v>
      </c>
      <c r="P59" s="38">
        <f t="shared" si="19"/>
        <v>0</v>
      </c>
      <c r="Q59" s="38">
        <f t="shared" si="20"/>
        <v>0</v>
      </c>
    </row>
    <row r="60" spans="1:17" ht="25.5" x14ac:dyDescent="0.2">
      <c r="A60" s="105" t="s">
        <v>447</v>
      </c>
      <c r="B60" s="106"/>
      <c r="C60" s="111" t="s">
        <v>440</v>
      </c>
      <c r="D60" s="111" t="s">
        <v>423</v>
      </c>
      <c r="E60" s="106" t="s">
        <v>68</v>
      </c>
      <c r="F60" s="107">
        <v>2775</v>
      </c>
      <c r="G60" s="37"/>
      <c r="H60" s="37"/>
      <c r="I60" s="38">
        <f t="shared" si="14"/>
        <v>0</v>
      </c>
      <c r="J60" s="37"/>
      <c r="K60" s="37"/>
      <c r="L60" s="38">
        <f t="shared" si="15"/>
        <v>0</v>
      </c>
      <c r="M60" s="38">
        <f t="shared" si="16"/>
        <v>0</v>
      </c>
      <c r="N60" s="38">
        <f t="shared" si="17"/>
        <v>0</v>
      </c>
      <c r="O60" s="38">
        <f t="shared" si="18"/>
        <v>0</v>
      </c>
      <c r="P60" s="38">
        <f t="shared" si="19"/>
        <v>0</v>
      </c>
      <c r="Q60" s="38">
        <f t="shared" si="20"/>
        <v>0</v>
      </c>
    </row>
    <row r="61" spans="1:17" ht="25.5" x14ac:dyDescent="0.2">
      <c r="A61" s="105" t="s">
        <v>448</v>
      </c>
      <c r="B61" s="106"/>
      <c r="C61" s="111" t="s">
        <v>442</v>
      </c>
      <c r="D61" s="111" t="s">
        <v>423</v>
      </c>
      <c r="E61" s="106" t="s">
        <v>68</v>
      </c>
      <c r="F61" s="107">
        <v>2775</v>
      </c>
      <c r="G61" s="37"/>
      <c r="H61" s="37"/>
      <c r="I61" s="38">
        <f t="shared" si="14"/>
        <v>0</v>
      </c>
      <c r="J61" s="37"/>
      <c r="K61" s="37"/>
      <c r="L61" s="38">
        <f t="shared" si="15"/>
        <v>0</v>
      </c>
      <c r="M61" s="38">
        <f t="shared" si="16"/>
        <v>0</v>
      </c>
      <c r="N61" s="38">
        <f t="shared" si="17"/>
        <v>0</v>
      </c>
      <c r="O61" s="38">
        <f t="shared" si="18"/>
        <v>0</v>
      </c>
      <c r="P61" s="38">
        <f t="shared" si="19"/>
        <v>0</v>
      </c>
      <c r="Q61" s="38">
        <f t="shared" si="20"/>
        <v>0</v>
      </c>
    </row>
    <row r="62" spans="1:17" ht="38.25" x14ac:dyDescent="0.2">
      <c r="A62" s="208" t="s">
        <v>54</v>
      </c>
      <c r="B62" s="202" t="s">
        <v>384</v>
      </c>
      <c r="C62" s="222" t="s">
        <v>449</v>
      </c>
      <c r="D62" s="220"/>
      <c r="E62" s="202"/>
      <c r="F62" s="210"/>
      <c r="G62" s="203"/>
      <c r="H62" s="203"/>
      <c r="I62" s="203"/>
      <c r="J62" s="203"/>
      <c r="K62" s="203"/>
      <c r="L62" s="203"/>
      <c r="M62" s="203"/>
      <c r="N62" s="203"/>
      <c r="O62" s="203"/>
      <c r="P62" s="203"/>
      <c r="Q62" s="203"/>
    </row>
    <row r="63" spans="1:17" ht="25.5" x14ac:dyDescent="0.2">
      <c r="A63" s="105" t="s">
        <v>450</v>
      </c>
      <c r="B63" s="106"/>
      <c r="C63" s="111" t="s">
        <v>451</v>
      </c>
      <c r="D63" s="111" t="s">
        <v>423</v>
      </c>
      <c r="E63" s="106" t="s">
        <v>74</v>
      </c>
      <c r="F63" s="107">
        <v>215</v>
      </c>
      <c r="G63" s="37"/>
      <c r="H63" s="37"/>
      <c r="I63" s="38">
        <f t="shared" si="14"/>
        <v>0</v>
      </c>
      <c r="J63" s="37"/>
      <c r="K63" s="37"/>
      <c r="L63" s="38">
        <f t="shared" si="15"/>
        <v>0</v>
      </c>
      <c r="M63" s="38">
        <f t="shared" si="16"/>
        <v>0</v>
      </c>
      <c r="N63" s="38">
        <f t="shared" si="17"/>
        <v>0</v>
      </c>
      <c r="O63" s="38">
        <f t="shared" si="18"/>
        <v>0</v>
      </c>
      <c r="P63" s="38">
        <f t="shared" si="19"/>
        <v>0</v>
      </c>
      <c r="Q63" s="38">
        <f t="shared" si="20"/>
        <v>0</v>
      </c>
    </row>
    <row r="64" spans="1:17" ht="38.25" x14ac:dyDescent="0.2">
      <c r="A64" s="105" t="s">
        <v>452</v>
      </c>
      <c r="B64" s="106"/>
      <c r="C64" s="111" t="s">
        <v>453</v>
      </c>
      <c r="D64" s="111" t="s">
        <v>423</v>
      </c>
      <c r="E64" s="106" t="s">
        <v>68</v>
      </c>
      <c r="F64" s="107">
        <v>710</v>
      </c>
      <c r="G64" s="37"/>
      <c r="H64" s="37"/>
      <c r="I64" s="38">
        <f t="shared" si="14"/>
        <v>0</v>
      </c>
      <c r="J64" s="37"/>
      <c r="K64" s="37"/>
      <c r="L64" s="38">
        <f t="shared" si="15"/>
        <v>0</v>
      </c>
      <c r="M64" s="38">
        <f t="shared" si="16"/>
        <v>0</v>
      </c>
      <c r="N64" s="38">
        <f t="shared" si="17"/>
        <v>0</v>
      </c>
      <c r="O64" s="38">
        <f t="shared" si="18"/>
        <v>0</v>
      </c>
      <c r="P64" s="38">
        <f t="shared" si="19"/>
        <v>0</v>
      </c>
      <c r="Q64" s="38">
        <f t="shared" si="20"/>
        <v>0</v>
      </c>
    </row>
    <row r="65" spans="1:17" ht="25.5" x14ac:dyDescent="0.2">
      <c r="A65" s="105" t="s">
        <v>454</v>
      </c>
      <c r="B65" s="106"/>
      <c r="C65" s="111" t="s">
        <v>455</v>
      </c>
      <c r="D65" s="111" t="s">
        <v>423</v>
      </c>
      <c r="E65" s="106" t="s">
        <v>74</v>
      </c>
      <c r="F65" s="107">
        <v>17</v>
      </c>
      <c r="G65" s="37"/>
      <c r="H65" s="37"/>
      <c r="I65" s="38">
        <f t="shared" si="14"/>
        <v>0</v>
      </c>
      <c r="J65" s="37"/>
      <c r="K65" s="37"/>
      <c r="L65" s="38">
        <f t="shared" si="15"/>
        <v>0</v>
      </c>
      <c r="M65" s="38">
        <f t="shared" si="16"/>
        <v>0</v>
      </c>
      <c r="N65" s="38">
        <f t="shared" si="17"/>
        <v>0</v>
      </c>
      <c r="O65" s="38">
        <f t="shared" si="18"/>
        <v>0</v>
      </c>
      <c r="P65" s="38">
        <f t="shared" si="19"/>
        <v>0</v>
      </c>
      <c r="Q65" s="38">
        <f t="shared" si="20"/>
        <v>0</v>
      </c>
    </row>
    <row r="66" spans="1:17" ht="25.5" x14ac:dyDescent="0.2">
      <c r="A66" s="105" t="s">
        <v>456</v>
      </c>
      <c r="B66" s="106"/>
      <c r="C66" s="111" t="s">
        <v>457</v>
      </c>
      <c r="D66" s="111" t="s">
        <v>423</v>
      </c>
      <c r="E66" s="106" t="s">
        <v>68</v>
      </c>
      <c r="F66" s="107">
        <v>545</v>
      </c>
      <c r="G66" s="37"/>
      <c r="H66" s="37"/>
      <c r="I66" s="38">
        <f t="shared" si="14"/>
        <v>0</v>
      </c>
      <c r="J66" s="37"/>
      <c r="K66" s="37"/>
      <c r="L66" s="38">
        <f t="shared" si="15"/>
        <v>0</v>
      </c>
      <c r="M66" s="38">
        <f t="shared" si="16"/>
        <v>0</v>
      </c>
      <c r="N66" s="38">
        <f t="shared" si="17"/>
        <v>0</v>
      </c>
      <c r="O66" s="38">
        <f t="shared" si="18"/>
        <v>0</v>
      </c>
      <c r="P66" s="38">
        <f t="shared" si="19"/>
        <v>0</v>
      </c>
      <c r="Q66" s="38">
        <f t="shared" si="20"/>
        <v>0</v>
      </c>
    </row>
    <row r="67" spans="1:17" ht="38.25" x14ac:dyDescent="0.2">
      <c r="A67" s="208" t="s">
        <v>55</v>
      </c>
      <c r="B67" s="202" t="s">
        <v>384</v>
      </c>
      <c r="C67" s="222" t="s">
        <v>458</v>
      </c>
      <c r="D67" s="220"/>
      <c r="E67" s="202"/>
      <c r="F67" s="210"/>
      <c r="G67" s="203"/>
      <c r="H67" s="203"/>
      <c r="I67" s="203"/>
      <c r="J67" s="203"/>
      <c r="K67" s="203"/>
      <c r="L67" s="203"/>
      <c r="M67" s="203"/>
      <c r="N67" s="203"/>
      <c r="O67" s="203"/>
      <c r="P67" s="203"/>
      <c r="Q67" s="203"/>
    </row>
    <row r="68" spans="1:17" ht="25.5" x14ac:dyDescent="0.2">
      <c r="A68" s="105" t="s">
        <v>459</v>
      </c>
      <c r="B68" s="106"/>
      <c r="C68" s="111" t="s">
        <v>451</v>
      </c>
      <c r="D68" s="111" t="s">
        <v>423</v>
      </c>
      <c r="E68" s="106" t="s">
        <v>74</v>
      </c>
      <c r="F68" s="107">
        <v>22</v>
      </c>
      <c r="G68" s="37"/>
      <c r="H68" s="37"/>
      <c r="I68" s="38">
        <f t="shared" si="14"/>
        <v>0</v>
      </c>
      <c r="J68" s="37"/>
      <c r="K68" s="37"/>
      <c r="L68" s="38">
        <f t="shared" si="15"/>
        <v>0</v>
      </c>
      <c r="M68" s="38">
        <f t="shared" si="16"/>
        <v>0</v>
      </c>
      <c r="N68" s="38">
        <f t="shared" si="17"/>
        <v>0</v>
      </c>
      <c r="O68" s="38">
        <f t="shared" si="18"/>
        <v>0</v>
      </c>
      <c r="P68" s="38">
        <f t="shared" si="19"/>
        <v>0</v>
      </c>
      <c r="Q68" s="38">
        <f t="shared" si="20"/>
        <v>0</v>
      </c>
    </row>
    <row r="69" spans="1:17" ht="38.25" x14ac:dyDescent="0.2">
      <c r="A69" s="105" t="s">
        <v>460</v>
      </c>
      <c r="B69" s="106"/>
      <c r="C69" s="111" t="s">
        <v>453</v>
      </c>
      <c r="D69" s="111" t="s">
        <v>423</v>
      </c>
      <c r="E69" s="106" t="s">
        <v>68</v>
      </c>
      <c r="F69" s="107">
        <v>72</v>
      </c>
      <c r="G69" s="37"/>
      <c r="H69" s="37"/>
      <c r="I69" s="38">
        <f t="shared" si="14"/>
        <v>0</v>
      </c>
      <c r="J69" s="37"/>
      <c r="K69" s="37"/>
      <c r="L69" s="38">
        <f t="shared" si="15"/>
        <v>0</v>
      </c>
      <c r="M69" s="38">
        <f t="shared" si="16"/>
        <v>0</v>
      </c>
      <c r="N69" s="38">
        <f t="shared" si="17"/>
        <v>0</v>
      </c>
      <c r="O69" s="38">
        <f t="shared" si="18"/>
        <v>0</v>
      </c>
      <c r="P69" s="38">
        <f t="shared" si="19"/>
        <v>0</v>
      </c>
      <c r="Q69" s="38">
        <f t="shared" si="20"/>
        <v>0</v>
      </c>
    </row>
    <row r="70" spans="1:17" ht="25.5" x14ac:dyDescent="0.2">
      <c r="A70" s="105" t="s">
        <v>461</v>
      </c>
      <c r="B70" s="106"/>
      <c r="C70" s="111" t="s">
        <v>455</v>
      </c>
      <c r="D70" s="111" t="s">
        <v>423</v>
      </c>
      <c r="E70" s="106" t="s">
        <v>74</v>
      </c>
      <c r="F70" s="107">
        <v>2</v>
      </c>
      <c r="G70" s="37"/>
      <c r="H70" s="37"/>
      <c r="I70" s="38">
        <f t="shared" si="14"/>
        <v>0</v>
      </c>
      <c r="J70" s="37"/>
      <c r="K70" s="37"/>
      <c r="L70" s="38">
        <f t="shared" si="15"/>
        <v>0</v>
      </c>
      <c r="M70" s="38">
        <f t="shared" si="16"/>
        <v>0</v>
      </c>
      <c r="N70" s="38">
        <f t="shared" si="17"/>
        <v>0</v>
      </c>
      <c r="O70" s="38">
        <f t="shared" si="18"/>
        <v>0</v>
      </c>
      <c r="P70" s="38">
        <f t="shared" si="19"/>
        <v>0</v>
      </c>
      <c r="Q70" s="38">
        <f t="shared" si="20"/>
        <v>0</v>
      </c>
    </row>
    <row r="71" spans="1:17" ht="38.25" x14ac:dyDescent="0.2">
      <c r="A71" s="105" t="s">
        <v>462</v>
      </c>
      <c r="B71" s="106"/>
      <c r="C71" s="111" t="s">
        <v>463</v>
      </c>
      <c r="D71" s="111" t="s">
        <v>423</v>
      </c>
      <c r="E71" s="106" t="s">
        <v>68</v>
      </c>
      <c r="F71" s="107">
        <v>55</v>
      </c>
      <c r="G71" s="37"/>
      <c r="H71" s="37"/>
      <c r="I71" s="38">
        <f t="shared" si="14"/>
        <v>0</v>
      </c>
      <c r="J71" s="37"/>
      <c r="K71" s="37"/>
      <c r="L71" s="38">
        <f t="shared" si="15"/>
        <v>0</v>
      </c>
      <c r="M71" s="38">
        <f t="shared" si="16"/>
        <v>0</v>
      </c>
      <c r="N71" s="38">
        <f t="shared" si="17"/>
        <v>0</v>
      </c>
      <c r="O71" s="38">
        <f t="shared" si="18"/>
        <v>0</v>
      </c>
      <c r="P71" s="38">
        <f t="shared" si="19"/>
        <v>0</v>
      </c>
      <c r="Q71" s="38">
        <f t="shared" si="20"/>
        <v>0</v>
      </c>
    </row>
    <row r="72" spans="1:17" ht="38.25" x14ac:dyDescent="0.2">
      <c r="A72" s="208" t="s">
        <v>56</v>
      </c>
      <c r="B72" s="202" t="s">
        <v>384</v>
      </c>
      <c r="C72" s="222" t="s">
        <v>464</v>
      </c>
      <c r="D72" s="220"/>
      <c r="E72" s="210"/>
      <c r="F72" s="210"/>
      <c r="G72" s="203"/>
      <c r="H72" s="203"/>
      <c r="I72" s="203"/>
      <c r="J72" s="203"/>
      <c r="K72" s="203"/>
      <c r="L72" s="203"/>
      <c r="M72" s="203"/>
      <c r="N72" s="203"/>
      <c r="O72" s="203"/>
      <c r="P72" s="203"/>
      <c r="Q72" s="203"/>
    </row>
    <row r="73" spans="1:17" ht="25.5" x14ac:dyDescent="0.2">
      <c r="A73" s="105" t="s">
        <v>465</v>
      </c>
      <c r="B73" s="106"/>
      <c r="C73" s="111" t="s">
        <v>466</v>
      </c>
      <c r="D73" s="111" t="s">
        <v>423</v>
      </c>
      <c r="E73" s="106" t="s">
        <v>74</v>
      </c>
      <c r="F73" s="107">
        <v>38</v>
      </c>
      <c r="G73" s="37"/>
      <c r="H73" s="37"/>
      <c r="I73" s="38">
        <f t="shared" si="14"/>
        <v>0</v>
      </c>
      <c r="J73" s="37"/>
      <c r="K73" s="37"/>
      <c r="L73" s="38">
        <f t="shared" si="15"/>
        <v>0</v>
      </c>
      <c r="M73" s="38">
        <f t="shared" si="16"/>
        <v>0</v>
      </c>
      <c r="N73" s="38">
        <f t="shared" si="17"/>
        <v>0</v>
      </c>
      <c r="O73" s="38">
        <f t="shared" si="18"/>
        <v>0</v>
      </c>
      <c r="P73" s="38">
        <f t="shared" si="19"/>
        <v>0</v>
      </c>
      <c r="Q73" s="38">
        <f t="shared" si="20"/>
        <v>0</v>
      </c>
    </row>
    <row r="74" spans="1:17" ht="38.25" x14ac:dyDescent="0.2">
      <c r="A74" s="105" t="s">
        <v>467</v>
      </c>
      <c r="B74" s="106"/>
      <c r="C74" s="111" t="s">
        <v>453</v>
      </c>
      <c r="D74" s="111" t="s">
        <v>423</v>
      </c>
      <c r="E74" s="106" t="s">
        <v>68</v>
      </c>
      <c r="F74" s="107">
        <v>128</v>
      </c>
      <c r="G74" s="37"/>
      <c r="H74" s="37"/>
      <c r="I74" s="38">
        <f t="shared" si="14"/>
        <v>0</v>
      </c>
      <c r="J74" s="37"/>
      <c r="K74" s="37"/>
      <c r="L74" s="38">
        <f t="shared" si="15"/>
        <v>0</v>
      </c>
      <c r="M74" s="38">
        <f t="shared" si="16"/>
        <v>0</v>
      </c>
      <c r="N74" s="38">
        <f t="shared" si="17"/>
        <v>0</v>
      </c>
      <c r="O74" s="38">
        <f t="shared" si="18"/>
        <v>0</v>
      </c>
      <c r="P74" s="38">
        <f t="shared" si="19"/>
        <v>0</v>
      </c>
      <c r="Q74" s="38">
        <f t="shared" si="20"/>
        <v>0</v>
      </c>
    </row>
    <row r="75" spans="1:17" ht="25.5" x14ac:dyDescent="0.2">
      <c r="A75" s="105" t="s">
        <v>468</v>
      </c>
      <c r="B75" s="106"/>
      <c r="C75" s="111" t="s">
        <v>469</v>
      </c>
      <c r="D75" s="111" t="s">
        <v>423</v>
      </c>
      <c r="E75" s="106" t="s">
        <v>74</v>
      </c>
      <c r="F75" s="107">
        <v>6</v>
      </c>
      <c r="G75" s="37"/>
      <c r="H75" s="37"/>
      <c r="I75" s="38">
        <f t="shared" si="14"/>
        <v>0</v>
      </c>
      <c r="J75" s="37"/>
      <c r="K75" s="37"/>
      <c r="L75" s="38">
        <f t="shared" si="15"/>
        <v>0</v>
      </c>
      <c r="M75" s="38">
        <f t="shared" si="16"/>
        <v>0</v>
      </c>
      <c r="N75" s="38">
        <f t="shared" si="17"/>
        <v>0</v>
      </c>
      <c r="O75" s="38">
        <f t="shared" si="18"/>
        <v>0</v>
      </c>
      <c r="P75" s="38">
        <f t="shared" si="19"/>
        <v>0</v>
      </c>
      <c r="Q75" s="38">
        <f t="shared" si="20"/>
        <v>0</v>
      </c>
    </row>
    <row r="76" spans="1:17" ht="25.5" x14ac:dyDescent="0.2">
      <c r="A76" s="105" t="s">
        <v>470</v>
      </c>
      <c r="B76" s="106"/>
      <c r="C76" s="111" t="s">
        <v>471</v>
      </c>
      <c r="D76" s="111" t="s">
        <v>423</v>
      </c>
      <c r="E76" s="106" t="s">
        <v>68</v>
      </c>
      <c r="F76" s="107">
        <v>99</v>
      </c>
      <c r="G76" s="37"/>
      <c r="H76" s="37"/>
      <c r="I76" s="38">
        <f t="shared" si="14"/>
        <v>0</v>
      </c>
      <c r="J76" s="37"/>
      <c r="K76" s="37"/>
      <c r="L76" s="38">
        <f t="shared" si="15"/>
        <v>0</v>
      </c>
      <c r="M76" s="38">
        <f t="shared" si="16"/>
        <v>0</v>
      </c>
      <c r="N76" s="38">
        <f t="shared" si="17"/>
        <v>0</v>
      </c>
      <c r="O76" s="38">
        <f t="shared" si="18"/>
        <v>0</v>
      </c>
      <c r="P76" s="38">
        <f t="shared" si="19"/>
        <v>0</v>
      </c>
      <c r="Q76" s="38">
        <f t="shared" si="20"/>
        <v>0</v>
      </c>
    </row>
    <row r="77" spans="1:17" ht="38.25" x14ac:dyDescent="0.2">
      <c r="A77" s="208" t="s">
        <v>117</v>
      </c>
      <c r="B77" s="202" t="s">
        <v>384</v>
      </c>
      <c r="C77" s="222" t="s">
        <v>472</v>
      </c>
      <c r="D77" s="220"/>
      <c r="E77" s="210"/>
      <c r="F77" s="210"/>
      <c r="G77" s="203"/>
      <c r="H77" s="203"/>
      <c r="I77" s="203"/>
      <c r="J77" s="203"/>
      <c r="K77" s="203"/>
      <c r="L77" s="203"/>
      <c r="M77" s="203"/>
      <c r="N77" s="203"/>
      <c r="O77" s="203"/>
      <c r="P77" s="203"/>
      <c r="Q77" s="203"/>
    </row>
    <row r="78" spans="1:17" ht="25.5" x14ac:dyDescent="0.2">
      <c r="A78" s="105" t="s">
        <v>473</v>
      </c>
      <c r="B78" s="106"/>
      <c r="C78" s="111" t="s">
        <v>466</v>
      </c>
      <c r="D78" s="111" t="s">
        <v>423</v>
      </c>
      <c r="E78" s="106" t="s">
        <v>74</v>
      </c>
      <c r="F78" s="107">
        <v>19</v>
      </c>
      <c r="G78" s="37"/>
      <c r="H78" s="37"/>
      <c r="I78" s="38">
        <f t="shared" si="14"/>
        <v>0</v>
      </c>
      <c r="J78" s="37"/>
      <c r="K78" s="37"/>
      <c r="L78" s="38">
        <f t="shared" si="15"/>
        <v>0</v>
      </c>
      <c r="M78" s="38">
        <f t="shared" si="16"/>
        <v>0</v>
      </c>
      <c r="N78" s="38">
        <f t="shared" si="17"/>
        <v>0</v>
      </c>
      <c r="O78" s="38">
        <f t="shared" si="18"/>
        <v>0</v>
      </c>
      <c r="P78" s="38">
        <f t="shared" si="19"/>
        <v>0</v>
      </c>
      <c r="Q78" s="38">
        <f t="shared" si="20"/>
        <v>0</v>
      </c>
    </row>
    <row r="79" spans="1:17" ht="38.25" x14ac:dyDescent="0.2">
      <c r="A79" s="105" t="s">
        <v>474</v>
      </c>
      <c r="B79" s="106"/>
      <c r="C79" s="111" t="s">
        <v>453</v>
      </c>
      <c r="D79" s="111" t="s">
        <v>423</v>
      </c>
      <c r="E79" s="106" t="s">
        <v>68</v>
      </c>
      <c r="F79" s="107">
        <v>63</v>
      </c>
      <c r="G79" s="37"/>
      <c r="H79" s="37"/>
      <c r="I79" s="38">
        <f t="shared" si="14"/>
        <v>0</v>
      </c>
      <c r="J79" s="37"/>
      <c r="K79" s="37"/>
      <c r="L79" s="38">
        <f t="shared" si="15"/>
        <v>0</v>
      </c>
      <c r="M79" s="38">
        <f t="shared" si="16"/>
        <v>0</v>
      </c>
      <c r="N79" s="38">
        <f t="shared" si="17"/>
        <v>0</v>
      </c>
      <c r="O79" s="38">
        <f t="shared" si="18"/>
        <v>0</v>
      </c>
      <c r="P79" s="38">
        <f t="shared" si="19"/>
        <v>0</v>
      </c>
      <c r="Q79" s="38">
        <f t="shared" si="20"/>
        <v>0</v>
      </c>
    </row>
    <row r="80" spans="1:17" ht="25.5" x14ac:dyDescent="0.2">
      <c r="A80" s="105" t="s">
        <v>475</v>
      </c>
      <c r="B80" s="106"/>
      <c r="C80" s="111" t="s">
        <v>469</v>
      </c>
      <c r="D80" s="111" t="s">
        <v>423</v>
      </c>
      <c r="E80" s="106" t="s">
        <v>74</v>
      </c>
      <c r="F80" s="107">
        <v>3</v>
      </c>
      <c r="G80" s="37"/>
      <c r="H80" s="37"/>
      <c r="I80" s="38">
        <f t="shared" si="14"/>
        <v>0</v>
      </c>
      <c r="J80" s="37"/>
      <c r="K80" s="37"/>
      <c r="L80" s="38">
        <f t="shared" si="15"/>
        <v>0</v>
      </c>
      <c r="M80" s="38">
        <f t="shared" si="16"/>
        <v>0</v>
      </c>
      <c r="N80" s="38">
        <f t="shared" si="17"/>
        <v>0</v>
      </c>
      <c r="O80" s="38">
        <f t="shared" si="18"/>
        <v>0</v>
      </c>
      <c r="P80" s="38">
        <f t="shared" si="19"/>
        <v>0</v>
      </c>
      <c r="Q80" s="38">
        <f t="shared" si="20"/>
        <v>0</v>
      </c>
    </row>
    <row r="81" spans="1:17" ht="25.5" x14ac:dyDescent="0.2">
      <c r="A81" s="105" t="s">
        <v>476</v>
      </c>
      <c r="B81" s="106"/>
      <c r="C81" s="111" t="s">
        <v>477</v>
      </c>
      <c r="D81" s="111" t="s">
        <v>423</v>
      </c>
      <c r="E81" s="106" t="s">
        <v>68</v>
      </c>
      <c r="F81" s="107">
        <v>48</v>
      </c>
      <c r="G81" s="37"/>
      <c r="H81" s="37"/>
      <c r="I81" s="38">
        <f t="shared" si="14"/>
        <v>0</v>
      </c>
      <c r="J81" s="37"/>
      <c r="K81" s="37"/>
      <c r="L81" s="38">
        <f t="shared" si="15"/>
        <v>0</v>
      </c>
      <c r="M81" s="38">
        <f t="shared" si="16"/>
        <v>0</v>
      </c>
      <c r="N81" s="38">
        <f t="shared" si="17"/>
        <v>0</v>
      </c>
      <c r="O81" s="38">
        <f t="shared" si="18"/>
        <v>0</v>
      </c>
      <c r="P81" s="38">
        <f t="shared" si="19"/>
        <v>0</v>
      </c>
      <c r="Q81" s="38">
        <f t="shared" si="20"/>
        <v>0</v>
      </c>
    </row>
    <row r="82" spans="1:17" ht="37.5" customHeight="1" x14ac:dyDescent="0.2">
      <c r="A82" s="208" t="s">
        <v>118</v>
      </c>
      <c r="B82" s="202" t="s">
        <v>384</v>
      </c>
      <c r="C82" s="222" t="s">
        <v>478</v>
      </c>
      <c r="D82" s="220"/>
      <c r="E82" s="202"/>
      <c r="F82" s="210"/>
      <c r="G82" s="203"/>
      <c r="H82" s="203"/>
      <c r="I82" s="203"/>
      <c r="J82" s="203"/>
      <c r="K82" s="203"/>
      <c r="L82" s="203"/>
      <c r="M82" s="203"/>
      <c r="N82" s="203"/>
      <c r="O82" s="203"/>
      <c r="P82" s="203"/>
      <c r="Q82" s="203"/>
    </row>
    <row r="83" spans="1:17" ht="25.5" x14ac:dyDescent="0.2">
      <c r="A83" s="105" t="s">
        <v>479</v>
      </c>
      <c r="B83" s="106"/>
      <c r="C83" s="111" t="s">
        <v>432</v>
      </c>
      <c r="D83" s="111" t="s">
        <v>423</v>
      </c>
      <c r="E83" s="106" t="s">
        <v>74</v>
      </c>
      <c r="F83" s="107">
        <v>65</v>
      </c>
      <c r="G83" s="37"/>
      <c r="H83" s="37"/>
      <c r="I83" s="38">
        <f t="shared" si="14"/>
        <v>0</v>
      </c>
      <c r="J83" s="37"/>
      <c r="K83" s="37"/>
      <c r="L83" s="38">
        <f t="shared" si="15"/>
        <v>0</v>
      </c>
      <c r="M83" s="38">
        <f t="shared" si="16"/>
        <v>0</v>
      </c>
      <c r="N83" s="38">
        <f t="shared" si="17"/>
        <v>0</v>
      </c>
      <c r="O83" s="38">
        <f t="shared" si="18"/>
        <v>0</v>
      </c>
      <c r="P83" s="38">
        <f t="shared" si="19"/>
        <v>0</v>
      </c>
      <c r="Q83" s="38">
        <f t="shared" si="20"/>
        <v>0</v>
      </c>
    </row>
    <row r="84" spans="1:17" ht="38.25" x14ac:dyDescent="0.2">
      <c r="A84" s="105" t="s">
        <v>480</v>
      </c>
      <c r="B84" s="106"/>
      <c r="C84" s="111" t="s">
        <v>434</v>
      </c>
      <c r="D84" s="111" t="s">
        <v>423</v>
      </c>
      <c r="E84" s="106" t="s">
        <v>68</v>
      </c>
      <c r="F84" s="107">
        <v>136</v>
      </c>
      <c r="G84" s="37"/>
      <c r="H84" s="37"/>
      <c r="I84" s="38">
        <f t="shared" si="0"/>
        <v>0</v>
      </c>
      <c r="J84" s="37"/>
      <c r="K84" s="37"/>
      <c r="L84" s="38">
        <f t="shared" si="1"/>
        <v>0</v>
      </c>
      <c r="M84" s="38">
        <f t="shared" si="2"/>
        <v>0</v>
      </c>
      <c r="N84" s="38">
        <f t="shared" si="3"/>
        <v>0</v>
      </c>
      <c r="O84" s="38">
        <f t="shared" si="4"/>
        <v>0</v>
      </c>
      <c r="P84" s="38">
        <f t="shared" si="5"/>
        <v>0</v>
      </c>
      <c r="Q84" s="38">
        <f t="shared" si="6"/>
        <v>0</v>
      </c>
    </row>
    <row r="85" spans="1:17" ht="38.25" x14ac:dyDescent="0.2">
      <c r="A85" s="105" t="s">
        <v>481</v>
      </c>
      <c r="B85" s="106"/>
      <c r="C85" s="111" t="s">
        <v>436</v>
      </c>
      <c r="D85" s="111" t="s">
        <v>423</v>
      </c>
      <c r="E85" s="106" t="s">
        <v>68</v>
      </c>
      <c r="F85" s="107">
        <v>161</v>
      </c>
      <c r="G85" s="37"/>
      <c r="H85" s="37"/>
      <c r="I85" s="38">
        <f t="shared" si="0"/>
        <v>0</v>
      </c>
      <c r="J85" s="37"/>
      <c r="K85" s="37"/>
      <c r="L85" s="38">
        <f t="shared" si="1"/>
        <v>0</v>
      </c>
      <c r="M85" s="38">
        <f t="shared" si="2"/>
        <v>0</v>
      </c>
      <c r="N85" s="38">
        <f t="shared" si="3"/>
        <v>0</v>
      </c>
      <c r="O85" s="38">
        <f t="shared" si="4"/>
        <v>0</v>
      </c>
      <c r="P85" s="38">
        <f t="shared" si="5"/>
        <v>0</v>
      </c>
      <c r="Q85" s="38">
        <f t="shared" si="6"/>
        <v>0</v>
      </c>
    </row>
    <row r="86" spans="1:17" ht="25.5" x14ac:dyDescent="0.2">
      <c r="A86" s="105" t="s">
        <v>482</v>
      </c>
      <c r="B86" s="106"/>
      <c r="C86" s="111" t="s">
        <v>469</v>
      </c>
      <c r="D86" s="111" t="s">
        <v>423</v>
      </c>
      <c r="E86" s="106" t="s">
        <v>74</v>
      </c>
      <c r="F86" s="107">
        <v>9.6999999999999993</v>
      </c>
      <c r="G86" s="37"/>
      <c r="H86" s="37"/>
      <c r="I86" s="38">
        <f t="shared" si="0"/>
        <v>0</v>
      </c>
      <c r="J86" s="37"/>
      <c r="K86" s="37"/>
      <c r="L86" s="38">
        <f t="shared" si="1"/>
        <v>0</v>
      </c>
      <c r="M86" s="38">
        <f t="shared" si="2"/>
        <v>0</v>
      </c>
      <c r="N86" s="38">
        <f t="shared" si="3"/>
        <v>0</v>
      </c>
      <c r="O86" s="38">
        <f t="shared" si="4"/>
        <v>0</v>
      </c>
      <c r="P86" s="38">
        <f t="shared" si="5"/>
        <v>0</v>
      </c>
      <c r="Q86" s="38">
        <f t="shared" si="6"/>
        <v>0</v>
      </c>
    </row>
    <row r="87" spans="1:17" ht="25.5" x14ac:dyDescent="0.2">
      <c r="A87" s="105" t="s">
        <v>483</v>
      </c>
      <c r="B87" s="106"/>
      <c r="C87" s="111" t="s">
        <v>484</v>
      </c>
      <c r="D87" s="111" t="s">
        <v>423</v>
      </c>
      <c r="E87" s="106" t="s">
        <v>68</v>
      </c>
      <c r="F87" s="107">
        <v>124</v>
      </c>
      <c r="G87" s="37"/>
      <c r="H87" s="37"/>
      <c r="I87" s="38">
        <f t="shared" si="0"/>
        <v>0</v>
      </c>
      <c r="J87" s="37"/>
      <c r="K87" s="37"/>
      <c r="L87" s="38">
        <f t="shared" si="1"/>
        <v>0</v>
      </c>
      <c r="M87" s="38">
        <f t="shared" si="2"/>
        <v>0</v>
      </c>
      <c r="N87" s="38">
        <f t="shared" si="3"/>
        <v>0</v>
      </c>
      <c r="O87" s="38">
        <f t="shared" si="4"/>
        <v>0</v>
      </c>
      <c r="P87" s="38">
        <f t="shared" si="5"/>
        <v>0</v>
      </c>
      <c r="Q87" s="38">
        <f t="shared" si="6"/>
        <v>0</v>
      </c>
    </row>
    <row r="88" spans="1:17" ht="25.5" x14ac:dyDescent="0.2">
      <c r="A88" s="208" t="s">
        <v>119</v>
      </c>
      <c r="B88" s="202" t="s">
        <v>384</v>
      </c>
      <c r="C88" s="222" t="s">
        <v>485</v>
      </c>
      <c r="D88" s="220"/>
      <c r="E88" s="202"/>
      <c r="F88" s="210"/>
      <c r="G88" s="203"/>
      <c r="H88" s="203"/>
      <c r="I88" s="203"/>
      <c r="J88" s="203"/>
      <c r="K88" s="203"/>
      <c r="L88" s="203"/>
      <c r="M88" s="203"/>
      <c r="N88" s="203"/>
      <c r="O88" s="203"/>
      <c r="P88" s="203"/>
      <c r="Q88" s="203"/>
    </row>
    <row r="89" spans="1:17" ht="89.25" x14ac:dyDescent="0.2">
      <c r="A89" s="105" t="s">
        <v>486</v>
      </c>
      <c r="B89" s="106"/>
      <c r="C89" s="111" t="s">
        <v>487</v>
      </c>
      <c r="D89" s="111"/>
      <c r="E89" s="106" t="s">
        <v>132</v>
      </c>
      <c r="F89" s="107">
        <v>1</v>
      </c>
      <c r="G89" s="37"/>
      <c r="H89" s="37"/>
      <c r="I89" s="38">
        <f t="shared" si="0"/>
        <v>0</v>
      </c>
      <c r="J89" s="37"/>
      <c r="K89" s="37"/>
      <c r="L89" s="38">
        <f t="shared" si="1"/>
        <v>0</v>
      </c>
      <c r="M89" s="38">
        <f t="shared" si="2"/>
        <v>0</v>
      </c>
      <c r="N89" s="38">
        <f t="shared" si="3"/>
        <v>0</v>
      </c>
      <c r="O89" s="38">
        <f t="shared" si="4"/>
        <v>0</v>
      </c>
      <c r="P89" s="38">
        <f t="shared" si="5"/>
        <v>0</v>
      </c>
      <c r="Q89" s="38">
        <f t="shared" si="6"/>
        <v>0</v>
      </c>
    </row>
    <row r="90" spans="1:17" ht="38.25" x14ac:dyDescent="0.2">
      <c r="A90" s="105" t="s">
        <v>488</v>
      </c>
      <c r="B90" s="106"/>
      <c r="C90" s="111" t="s">
        <v>489</v>
      </c>
      <c r="D90" s="111" t="s">
        <v>490</v>
      </c>
      <c r="E90" s="106" t="s">
        <v>132</v>
      </c>
      <c r="F90" s="107">
        <v>21</v>
      </c>
      <c r="G90" s="37"/>
      <c r="H90" s="37"/>
      <c r="I90" s="38">
        <f t="shared" si="0"/>
        <v>0</v>
      </c>
      <c r="J90" s="37"/>
      <c r="K90" s="37"/>
      <c r="L90" s="38">
        <f t="shared" si="1"/>
        <v>0</v>
      </c>
      <c r="M90" s="38">
        <f t="shared" si="2"/>
        <v>0</v>
      </c>
      <c r="N90" s="38">
        <f t="shared" si="3"/>
        <v>0</v>
      </c>
      <c r="O90" s="38">
        <f t="shared" si="4"/>
        <v>0</v>
      </c>
      <c r="P90" s="38">
        <f t="shared" si="5"/>
        <v>0</v>
      </c>
      <c r="Q90" s="38">
        <f t="shared" si="6"/>
        <v>0</v>
      </c>
    </row>
    <row r="91" spans="1:17" ht="25.5" x14ac:dyDescent="0.2">
      <c r="A91" s="105" t="s">
        <v>491</v>
      </c>
      <c r="B91" s="106"/>
      <c r="C91" s="111" t="s">
        <v>492</v>
      </c>
      <c r="D91" s="111" t="s">
        <v>386</v>
      </c>
      <c r="E91" s="106" t="s">
        <v>126</v>
      </c>
      <c r="F91" s="107">
        <v>9</v>
      </c>
      <c r="G91" s="37"/>
      <c r="H91" s="37"/>
      <c r="I91" s="38">
        <f t="shared" si="0"/>
        <v>0</v>
      </c>
      <c r="J91" s="37"/>
      <c r="K91" s="37"/>
      <c r="L91" s="38">
        <f t="shared" si="1"/>
        <v>0</v>
      </c>
      <c r="M91" s="38">
        <f t="shared" si="2"/>
        <v>0</v>
      </c>
      <c r="N91" s="38">
        <f t="shared" si="3"/>
        <v>0</v>
      </c>
      <c r="O91" s="38">
        <f t="shared" si="4"/>
        <v>0</v>
      </c>
      <c r="P91" s="38">
        <f t="shared" si="5"/>
        <v>0</v>
      </c>
      <c r="Q91" s="38">
        <f t="shared" si="6"/>
        <v>0</v>
      </c>
    </row>
    <row r="92" spans="1:17" ht="38.25" x14ac:dyDescent="0.2">
      <c r="A92" s="105" t="s">
        <v>493</v>
      </c>
      <c r="B92" s="106"/>
      <c r="C92" s="111" t="s">
        <v>494</v>
      </c>
      <c r="D92" s="111" t="s">
        <v>386</v>
      </c>
      <c r="E92" s="106" t="s">
        <v>132</v>
      </c>
      <c r="F92" s="107">
        <v>1</v>
      </c>
      <c r="G92" s="37"/>
      <c r="H92" s="37"/>
      <c r="I92" s="38">
        <f t="shared" si="0"/>
        <v>0</v>
      </c>
      <c r="J92" s="37"/>
      <c r="K92" s="37"/>
      <c r="L92" s="38">
        <f t="shared" si="1"/>
        <v>0</v>
      </c>
      <c r="M92" s="38">
        <f t="shared" si="2"/>
        <v>0</v>
      </c>
      <c r="N92" s="38">
        <f t="shared" si="3"/>
        <v>0</v>
      </c>
      <c r="O92" s="38">
        <f t="shared" si="4"/>
        <v>0</v>
      </c>
      <c r="P92" s="38">
        <f t="shared" si="5"/>
        <v>0</v>
      </c>
      <c r="Q92" s="38">
        <f t="shared" si="6"/>
        <v>0</v>
      </c>
    </row>
    <row r="93" spans="1:17" ht="38.25" x14ac:dyDescent="0.2">
      <c r="A93" s="105" t="s">
        <v>495</v>
      </c>
      <c r="B93" s="106"/>
      <c r="C93" s="111" t="s">
        <v>496</v>
      </c>
      <c r="D93" s="111" t="s">
        <v>386</v>
      </c>
      <c r="E93" s="106" t="s">
        <v>132</v>
      </c>
      <c r="F93" s="107">
        <v>1</v>
      </c>
      <c r="G93" s="37"/>
      <c r="H93" s="37"/>
      <c r="I93" s="38">
        <f t="shared" si="0"/>
        <v>0</v>
      </c>
      <c r="J93" s="37"/>
      <c r="K93" s="37"/>
      <c r="L93" s="38">
        <f t="shared" si="1"/>
        <v>0</v>
      </c>
      <c r="M93" s="38">
        <f t="shared" si="2"/>
        <v>0</v>
      </c>
      <c r="N93" s="38">
        <f t="shared" si="3"/>
        <v>0</v>
      </c>
      <c r="O93" s="38">
        <f t="shared" si="4"/>
        <v>0</v>
      </c>
      <c r="P93" s="38">
        <f t="shared" si="5"/>
        <v>0</v>
      </c>
      <c r="Q93" s="38">
        <f t="shared" si="6"/>
        <v>0</v>
      </c>
    </row>
    <row r="94" spans="1:17" ht="76.5" x14ac:dyDescent="0.2">
      <c r="A94" s="105" t="s">
        <v>497</v>
      </c>
      <c r="B94" s="106"/>
      <c r="C94" s="111" t="s">
        <v>498</v>
      </c>
      <c r="D94" s="111"/>
      <c r="E94" s="106" t="s">
        <v>132</v>
      </c>
      <c r="F94" s="107">
        <v>4</v>
      </c>
      <c r="G94" s="37"/>
      <c r="H94" s="37"/>
      <c r="I94" s="38">
        <f t="shared" si="0"/>
        <v>0</v>
      </c>
      <c r="J94" s="37"/>
      <c r="K94" s="37"/>
      <c r="L94" s="38">
        <f t="shared" si="1"/>
        <v>0</v>
      </c>
      <c r="M94" s="38">
        <f t="shared" si="2"/>
        <v>0</v>
      </c>
      <c r="N94" s="38">
        <f t="shared" si="3"/>
        <v>0</v>
      </c>
      <c r="O94" s="38">
        <f t="shared" si="4"/>
        <v>0</v>
      </c>
      <c r="P94" s="38">
        <f t="shared" si="5"/>
        <v>0</v>
      </c>
      <c r="Q94" s="38">
        <f t="shared" si="6"/>
        <v>0</v>
      </c>
    </row>
    <row r="95" spans="1:17" ht="89.25" x14ac:dyDescent="0.2">
      <c r="A95" s="105" t="s">
        <v>499</v>
      </c>
      <c r="B95" s="106"/>
      <c r="C95" s="111" t="s">
        <v>500</v>
      </c>
      <c r="D95" s="111"/>
      <c r="E95" s="106" t="s">
        <v>132</v>
      </c>
      <c r="F95" s="107">
        <v>10</v>
      </c>
      <c r="G95" s="37"/>
      <c r="H95" s="37"/>
      <c r="I95" s="38">
        <f t="shared" si="0"/>
        <v>0</v>
      </c>
      <c r="J95" s="37"/>
      <c r="K95" s="37"/>
      <c r="L95" s="38">
        <f t="shared" si="1"/>
        <v>0</v>
      </c>
      <c r="M95" s="38">
        <f t="shared" si="2"/>
        <v>0</v>
      </c>
      <c r="N95" s="38">
        <f t="shared" si="3"/>
        <v>0</v>
      </c>
      <c r="O95" s="38">
        <f t="shared" si="4"/>
        <v>0</v>
      </c>
      <c r="P95" s="38">
        <f t="shared" si="5"/>
        <v>0</v>
      </c>
      <c r="Q95" s="38">
        <f t="shared" si="6"/>
        <v>0</v>
      </c>
    </row>
    <row r="96" spans="1:17" ht="89.25" x14ac:dyDescent="0.2">
      <c r="A96" s="105" t="s">
        <v>501</v>
      </c>
      <c r="B96" s="106"/>
      <c r="C96" s="111" t="s">
        <v>502</v>
      </c>
      <c r="D96" s="111"/>
      <c r="E96" s="106" t="s">
        <v>132</v>
      </c>
      <c r="F96" s="107">
        <v>5</v>
      </c>
      <c r="G96" s="37"/>
      <c r="H96" s="37"/>
      <c r="I96" s="38">
        <f t="shared" si="0"/>
        <v>0</v>
      </c>
      <c r="J96" s="37"/>
      <c r="K96" s="37"/>
      <c r="L96" s="38">
        <f t="shared" si="1"/>
        <v>0</v>
      </c>
      <c r="M96" s="38">
        <f t="shared" si="2"/>
        <v>0</v>
      </c>
      <c r="N96" s="38">
        <f t="shared" si="3"/>
        <v>0</v>
      </c>
      <c r="O96" s="38">
        <f t="shared" si="4"/>
        <v>0</v>
      </c>
      <c r="P96" s="38">
        <f t="shared" si="5"/>
        <v>0</v>
      </c>
      <c r="Q96" s="38">
        <f t="shared" si="6"/>
        <v>0</v>
      </c>
    </row>
    <row r="97" spans="1:17" ht="76.5" x14ac:dyDescent="0.2">
      <c r="A97" s="105" t="s">
        <v>503</v>
      </c>
      <c r="B97" s="106"/>
      <c r="C97" s="111" t="s">
        <v>504</v>
      </c>
      <c r="D97" s="111"/>
      <c r="E97" s="106" t="s">
        <v>132</v>
      </c>
      <c r="F97" s="107">
        <v>1</v>
      </c>
      <c r="G97" s="37"/>
      <c r="H97" s="37"/>
      <c r="I97" s="38">
        <f t="shared" si="0"/>
        <v>0</v>
      </c>
      <c r="J97" s="37"/>
      <c r="K97" s="37"/>
      <c r="L97" s="38">
        <f t="shared" si="1"/>
        <v>0</v>
      </c>
      <c r="M97" s="38">
        <f t="shared" si="2"/>
        <v>0</v>
      </c>
      <c r="N97" s="38">
        <f t="shared" si="3"/>
        <v>0</v>
      </c>
      <c r="O97" s="38">
        <f t="shared" si="4"/>
        <v>0</v>
      </c>
      <c r="P97" s="38">
        <f t="shared" si="5"/>
        <v>0</v>
      </c>
      <c r="Q97" s="38">
        <f t="shared" si="6"/>
        <v>0</v>
      </c>
    </row>
    <row r="98" spans="1:17" ht="25.5" x14ac:dyDescent="0.2">
      <c r="A98" s="105" t="s">
        <v>505</v>
      </c>
      <c r="B98" s="106"/>
      <c r="C98" s="111" t="s">
        <v>506</v>
      </c>
      <c r="D98" s="111"/>
      <c r="E98" s="106" t="s">
        <v>132</v>
      </c>
      <c r="F98" s="107">
        <v>19</v>
      </c>
      <c r="G98" s="37"/>
      <c r="H98" s="37"/>
      <c r="I98" s="38">
        <f t="shared" si="0"/>
        <v>0</v>
      </c>
      <c r="J98" s="37"/>
      <c r="K98" s="37"/>
      <c r="L98" s="38">
        <f t="shared" si="1"/>
        <v>0</v>
      </c>
      <c r="M98" s="38">
        <f t="shared" si="2"/>
        <v>0</v>
      </c>
      <c r="N98" s="38">
        <f t="shared" si="3"/>
        <v>0</v>
      </c>
      <c r="O98" s="38">
        <f t="shared" si="4"/>
        <v>0</v>
      </c>
      <c r="P98" s="38">
        <f t="shared" si="5"/>
        <v>0</v>
      </c>
      <c r="Q98" s="38">
        <f t="shared" si="6"/>
        <v>0</v>
      </c>
    </row>
    <row r="99" spans="1:17" ht="38.25" x14ac:dyDescent="0.2">
      <c r="A99" s="105" t="s">
        <v>507</v>
      </c>
      <c r="B99" s="106"/>
      <c r="C99" s="111" t="s">
        <v>508</v>
      </c>
      <c r="D99" s="111"/>
      <c r="E99" s="106" t="s">
        <v>132</v>
      </c>
      <c r="F99" s="107">
        <v>1</v>
      </c>
      <c r="G99" s="37"/>
      <c r="H99" s="37"/>
      <c r="I99" s="38">
        <f t="shared" si="0"/>
        <v>0</v>
      </c>
      <c r="J99" s="37"/>
      <c r="K99" s="37"/>
      <c r="L99" s="38">
        <f t="shared" si="1"/>
        <v>0</v>
      </c>
      <c r="M99" s="38">
        <f t="shared" si="2"/>
        <v>0</v>
      </c>
      <c r="N99" s="38">
        <f t="shared" si="3"/>
        <v>0</v>
      </c>
      <c r="O99" s="38">
        <f t="shared" si="4"/>
        <v>0</v>
      </c>
      <c r="P99" s="38">
        <f t="shared" si="5"/>
        <v>0</v>
      </c>
      <c r="Q99" s="38">
        <f t="shared" si="6"/>
        <v>0</v>
      </c>
    </row>
    <row r="100" spans="1:17" ht="25.5" x14ac:dyDescent="0.2">
      <c r="A100" s="105" t="s">
        <v>509</v>
      </c>
      <c r="B100" s="106"/>
      <c r="C100" s="111" t="s">
        <v>510</v>
      </c>
      <c r="D100" s="111" t="s">
        <v>511</v>
      </c>
      <c r="E100" s="106" t="s">
        <v>132</v>
      </c>
      <c r="F100" s="107">
        <v>15</v>
      </c>
      <c r="G100" s="37"/>
      <c r="H100" s="37"/>
      <c r="I100" s="38">
        <f t="shared" si="0"/>
        <v>0</v>
      </c>
      <c r="J100" s="37"/>
      <c r="K100" s="37"/>
      <c r="L100" s="38">
        <f t="shared" si="1"/>
        <v>0</v>
      </c>
      <c r="M100" s="38">
        <f t="shared" si="2"/>
        <v>0</v>
      </c>
      <c r="N100" s="38">
        <f t="shared" si="3"/>
        <v>0</v>
      </c>
      <c r="O100" s="38">
        <f t="shared" si="4"/>
        <v>0</v>
      </c>
      <c r="P100" s="38">
        <f t="shared" si="5"/>
        <v>0</v>
      </c>
      <c r="Q100" s="38">
        <f t="shared" si="6"/>
        <v>0</v>
      </c>
    </row>
    <row r="101" spans="1:17" ht="25.5" x14ac:dyDescent="0.2">
      <c r="A101" s="105" t="s">
        <v>512</v>
      </c>
      <c r="B101" s="106"/>
      <c r="C101" s="111" t="s">
        <v>513</v>
      </c>
      <c r="D101" s="111" t="s">
        <v>386</v>
      </c>
      <c r="E101" s="106" t="s">
        <v>126</v>
      </c>
      <c r="F101" s="107">
        <v>12</v>
      </c>
      <c r="G101" s="37"/>
      <c r="H101" s="37"/>
      <c r="I101" s="38">
        <f t="shared" si="0"/>
        <v>0</v>
      </c>
      <c r="J101" s="37"/>
      <c r="K101" s="37"/>
      <c r="L101" s="38">
        <f t="shared" si="1"/>
        <v>0</v>
      </c>
      <c r="M101" s="38">
        <f t="shared" si="2"/>
        <v>0</v>
      </c>
      <c r="N101" s="38">
        <f t="shared" si="3"/>
        <v>0</v>
      </c>
      <c r="O101" s="38">
        <f t="shared" si="4"/>
        <v>0</v>
      </c>
      <c r="P101" s="38">
        <f t="shared" si="5"/>
        <v>0</v>
      </c>
      <c r="Q101" s="38">
        <f t="shared" si="6"/>
        <v>0</v>
      </c>
    </row>
    <row r="102" spans="1:17" ht="51" x14ac:dyDescent="0.2">
      <c r="A102" s="105" t="s">
        <v>514</v>
      </c>
      <c r="B102" s="106"/>
      <c r="C102" s="111" t="s">
        <v>515</v>
      </c>
      <c r="D102" s="111" t="s">
        <v>386</v>
      </c>
      <c r="E102" s="106" t="s">
        <v>126</v>
      </c>
      <c r="F102" s="107">
        <v>36</v>
      </c>
      <c r="G102" s="37"/>
      <c r="H102" s="37"/>
      <c r="I102" s="38">
        <f t="shared" si="0"/>
        <v>0</v>
      </c>
      <c r="J102" s="37"/>
      <c r="K102" s="37"/>
      <c r="L102" s="38">
        <f t="shared" si="1"/>
        <v>0</v>
      </c>
      <c r="M102" s="38">
        <f t="shared" si="2"/>
        <v>0</v>
      </c>
      <c r="N102" s="38">
        <f t="shared" si="3"/>
        <v>0</v>
      </c>
      <c r="O102" s="38">
        <f t="shared" si="4"/>
        <v>0</v>
      </c>
      <c r="P102" s="38">
        <f t="shared" si="5"/>
        <v>0</v>
      </c>
      <c r="Q102" s="38">
        <f t="shared" si="6"/>
        <v>0</v>
      </c>
    </row>
    <row r="103" spans="1:17" ht="38.25" x14ac:dyDescent="0.2">
      <c r="A103" s="105" t="s">
        <v>516</v>
      </c>
      <c r="B103" s="106"/>
      <c r="C103" s="111" t="s">
        <v>517</v>
      </c>
      <c r="D103" s="111" t="s">
        <v>386</v>
      </c>
      <c r="E103" s="106" t="s">
        <v>126</v>
      </c>
      <c r="F103" s="107">
        <v>3</v>
      </c>
      <c r="G103" s="37"/>
      <c r="H103" s="37"/>
      <c r="I103" s="38">
        <f t="shared" si="0"/>
        <v>0</v>
      </c>
      <c r="J103" s="37"/>
      <c r="K103" s="37"/>
      <c r="L103" s="38">
        <f t="shared" si="1"/>
        <v>0</v>
      </c>
      <c r="M103" s="38">
        <f t="shared" si="2"/>
        <v>0</v>
      </c>
      <c r="N103" s="38">
        <f t="shared" si="3"/>
        <v>0</v>
      </c>
      <c r="O103" s="38">
        <f t="shared" si="4"/>
        <v>0</v>
      </c>
      <c r="P103" s="38">
        <f t="shared" si="5"/>
        <v>0</v>
      </c>
      <c r="Q103" s="38">
        <f t="shared" si="6"/>
        <v>0</v>
      </c>
    </row>
    <row r="104" spans="1:17" ht="25.5" x14ac:dyDescent="0.2">
      <c r="A104" s="105" t="s">
        <v>518</v>
      </c>
      <c r="B104" s="106"/>
      <c r="C104" s="111" t="s">
        <v>519</v>
      </c>
      <c r="D104" s="111"/>
      <c r="E104" s="106" t="s">
        <v>132</v>
      </c>
      <c r="F104" s="107">
        <v>1</v>
      </c>
      <c r="G104" s="37"/>
      <c r="H104" s="37"/>
      <c r="I104" s="38">
        <f t="shared" si="0"/>
        <v>0</v>
      </c>
      <c r="J104" s="37"/>
      <c r="K104" s="37"/>
      <c r="L104" s="38">
        <f t="shared" si="1"/>
        <v>0</v>
      </c>
      <c r="M104" s="38">
        <f t="shared" si="2"/>
        <v>0</v>
      </c>
      <c r="N104" s="38">
        <f t="shared" si="3"/>
        <v>0</v>
      </c>
      <c r="O104" s="38">
        <f t="shared" si="4"/>
        <v>0</v>
      </c>
      <c r="P104" s="38">
        <f t="shared" si="5"/>
        <v>0</v>
      </c>
      <c r="Q104" s="38">
        <f t="shared" si="6"/>
        <v>0</v>
      </c>
    </row>
    <row r="105" spans="1:17" ht="25.5" x14ac:dyDescent="0.2">
      <c r="A105" s="105" t="s">
        <v>520</v>
      </c>
      <c r="B105" s="106"/>
      <c r="C105" s="111" t="s">
        <v>521</v>
      </c>
      <c r="D105" s="111" t="s">
        <v>386</v>
      </c>
      <c r="E105" s="106" t="s">
        <v>68</v>
      </c>
      <c r="F105" s="107">
        <v>535</v>
      </c>
      <c r="G105" s="37"/>
      <c r="H105" s="37"/>
      <c r="I105" s="38">
        <f t="shared" si="0"/>
        <v>0</v>
      </c>
      <c r="J105" s="37"/>
      <c r="K105" s="37"/>
      <c r="L105" s="38">
        <f t="shared" si="1"/>
        <v>0</v>
      </c>
      <c r="M105" s="38">
        <f t="shared" si="2"/>
        <v>0</v>
      </c>
      <c r="N105" s="38">
        <f t="shared" si="3"/>
        <v>0</v>
      </c>
      <c r="O105" s="38">
        <f t="shared" si="4"/>
        <v>0</v>
      </c>
      <c r="P105" s="38">
        <f t="shared" si="5"/>
        <v>0</v>
      </c>
      <c r="Q105" s="38">
        <f t="shared" si="6"/>
        <v>0</v>
      </c>
    </row>
    <row r="106" spans="1:17" ht="25.5" x14ac:dyDescent="0.2">
      <c r="A106" s="105" t="s">
        <v>522</v>
      </c>
      <c r="B106" s="106"/>
      <c r="C106" s="111" t="s">
        <v>523</v>
      </c>
      <c r="D106" s="111" t="s">
        <v>386</v>
      </c>
      <c r="E106" s="106" t="s">
        <v>68</v>
      </c>
      <c r="F106" s="107">
        <v>3</v>
      </c>
      <c r="G106" s="37"/>
      <c r="H106" s="37"/>
      <c r="I106" s="38">
        <f t="shared" si="0"/>
        <v>0</v>
      </c>
      <c r="J106" s="37"/>
      <c r="K106" s="37"/>
      <c r="L106" s="38">
        <f t="shared" si="1"/>
        <v>0</v>
      </c>
      <c r="M106" s="38">
        <f t="shared" si="2"/>
        <v>0</v>
      </c>
      <c r="N106" s="38">
        <f t="shared" si="3"/>
        <v>0</v>
      </c>
      <c r="O106" s="38">
        <f t="shared" si="4"/>
        <v>0</v>
      </c>
      <c r="P106" s="38">
        <f t="shared" si="5"/>
        <v>0</v>
      </c>
      <c r="Q106" s="38">
        <f t="shared" si="6"/>
        <v>0</v>
      </c>
    </row>
    <row r="107" spans="1:17" ht="25.5" x14ac:dyDescent="0.2">
      <c r="A107" s="105" t="s">
        <v>524</v>
      </c>
      <c r="B107" s="106"/>
      <c r="C107" s="111" t="s">
        <v>525</v>
      </c>
      <c r="D107" s="111" t="s">
        <v>526</v>
      </c>
      <c r="E107" s="106" t="s">
        <v>132</v>
      </c>
      <c r="F107" s="107">
        <v>2</v>
      </c>
      <c r="G107" s="37"/>
      <c r="H107" s="37"/>
      <c r="I107" s="38">
        <f t="shared" si="0"/>
        <v>0</v>
      </c>
      <c r="J107" s="37"/>
      <c r="K107" s="37"/>
      <c r="L107" s="38">
        <f t="shared" si="1"/>
        <v>0</v>
      </c>
      <c r="M107" s="38">
        <f t="shared" si="2"/>
        <v>0</v>
      </c>
      <c r="N107" s="38">
        <f t="shared" si="3"/>
        <v>0</v>
      </c>
      <c r="O107" s="38">
        <f t="shared" si="4"/>
        <v>0</v>
      </c>
      <c r="P107" s="38">
        <f t="shared" si="5"/>
        <v>0</v>
      </c>
      <c r="Q107" s="38">
        <f t="shared" si="6"/>
        <v>0</v>
      </c>
    </row>
    <row r="108" spans="1:17" ht="25.5" x14ac:dyDescent="0.2">
      <c r="A108" s="105" t="s">
        <v>527</v>
      </c>
      <c r="B108" s="106"/>
      <c r="C108" s="111" t="s">
        <v>528</v>
      </c>
      <c r="D108" s="111" t="s">
        <v>526</v>
      </c>
      <c r="E108" s="106" t="s">
        <v>132</v>
      </c>
      <c r="F108" s="107">
        <v>6</v>
      </c>
      <c r="G108" s="37"/>
      <c r="H108" s="37"/>
      <c r="I108" s="38">
        <f t="shared" si="0"/>
        <v>0</v>
      </c>
      <c r="J108" s="37"/>
      <c r="K108" s="37"/>
      <c r="L108" s="38">
        <f t="shared" si="1"/>
        <v>0</v>
      </c>
      <c r="M108" s="38">
        <f t="shared" si="2"/>
        <v>0</v>
      </c>
      <c r="N108" s="38">
        <f t="shared" si="3"/>
        <v>0</v>
      </c>
      <c r="O108" s="38">
        <f t="shared" si="4"/>
        <v>0</v>
      </c>
      <c r="P108" s="38">
        <f t="shared" si="5"/>
        <v>0</v>
      </c>
      <c r="Q108" s="38">
        <f t="shared" si="6"/>
        <v>0</v>
      </c>
    </row>
    <row r="109" spans="1:17" ht="25.5" x14ac:dyDescent="0.2">
      <c r="A109" s="105" t="s">
        <v>529</v>
      </c>
      <c r="B109" s="106"/>
      <c r="C109" s="111" t="s">
        <v>530</v>
      </c>
      <c r="D109" s="111" t="s">
        <v>526</v>
      </c>
      <c r="E109" s="106" t="s">
        <v>132</v>
      </c>
      <c r="F109" s="107">
        <v>12</v>
      </c>
      <c r="G109" s="37"/>
      <c r="H109" s="37"/>
      <c r="I109" s="38">
        <f t="shared" si="0"/>
        <v>0</v>
      </c>
      <c r="J109" s="37"/>
      <c r="K109" s="37"/>
      <c r="L109" s="38">
        <f t="shared" si="1"/>
        <v>0</v>
      </c>
      <c r="M109" s="38">
        <f t="shared" si="2"/>
        <v>0</v>
      </c>
      <c r="N109" s="38">
        <f t="shared" si="3"/>
        <v>0</v>
      </c>
      <c r="O109" s="38">
        <f t="shared" si="4"/>
        <v>0</v>
      </c>
      <c r="P109" s="38">
        <f t="shared" si="5"/>
        <v>0</v>
      </c>
      <c r="Q109" s="38">
        <f t="shared" si="6"/>
        <v>0</v>
      </c>
    </row>
    <row r="110" spans="1:17" ht="25.5" x14ac:dyDescent="0.2">
      <c r="A110" s="105" t="s">
        <v>531</v>
      </c>
      <c r="B110" s="106"/>
      <c r="C110" s="111" t="s">
        <v>532</v>
      </c>
      <c r="D110" s="111" t="s">
        <v>526</v>
      </c>
      <c r="E110" s="106" t="s">
        <v>132</v>
      </c>
      <c r="F110" s="107">
        <v>16</v>
      </c>
      <c r="G110" s="37"/>
      <c r="H110" s="37"/>
      <c r="I110" s="38">
        <f t="shared" si="0"/>
        <v>0</v>
      </c>
      <c r="J110" s="37"/>
      <c r="K110" s="37"/>
      <c r="L110" s="38">
        <f t="shared" si="1"/>
        <v>0</v>
      </c>
      <c r="M110" s="38">
        <f t="shared" si="2"/>
        <v>0</v>
      </c>
      <c r="N110" s="38">
        <f t="shared" si="3"/>
        <v>0</v>
      </c>
      <c r="O110" s="38">
        <f t="shared" si="4"/>
        <v>0</v>
      </c>
      <c r="P110" s="38">
        <f t="shared" si="5"/>
        <v>0</v>
      </c>
      <c r="Q110" s="38">
        <f t="shared" si="6"/>
        <v>0</v>
      </c>
    </row>
    <row r="111" spans="1:17" ht="38.25" x14ac:dyDescent="0.2">
      <c r="A111" s="105" t="s">
        <v>533</v>
      </c>
      <c r="B111" s="106"/>
      <c r="C111" s="111" t="s">
        <v>534</v>
      </c>
      <c r="D111" s="111" t="s">
        <v>526</v>
      </c>
      <c r="E111" s="106" t="s">
        <v>70</v>
      </c>
      <c r="F111" s="107">
        <v>19</v>
      </c>
      <c r="G111" s="37"/>
      <c r="H111" s="37"/>
      <c r="I111" s="38">
        <f t="shared" si="0"/>
        <v>0</v>
      </c>
      <c r="J111" s="37"/>
      <c r="K111" s="37"/>
      <c r="L111" s="38">
        <f t="shared" si="1"/>
        <v>0</v>
      </c>
      <c r="M111" s="38">
        <f t="shared" si="2"/>
        <v>0</v>
      </c>
      <c r="N111" s="38">
        <f t="shared" si="3"/>
        <v>0</v>
      </c>
      <c r="O111" s="38">
        <f t="shared" si="4"/>
        <v>0</v>
      </c>
      <c r="P111" s="38">
        <f t="shared" si="5"/>
        <v>0</v>
      </c>
      <c r="Q111" s="38">
        <f t="shared" si="6"/>
        <v>0</v>
      </c>
    </row>
    <row r="112" spans="1:17" ht="38.25" x14ac:dyDescent="0.2">
      <c r="A112" s="105" t="s">
        <v>535</v>
      </c>
      <c r="B112" s="106"/>
      <c r="C112" s="111" t="s">
        <v>536</v>
      </c>
      <c r="D112" s="111" t="s">
        <v>526</v>
      </c>
      <c r="E112" s="106" t="s">
        <v>70</v>
      </c>
      <c r="F112" s="107">
        <v>42</v>
      </c>
      <c r="G112" s="37"/>
      <c r="H112" s="37"/>
      <c r="I112" s="38">
        <f t="shared" si="0"/>
        <v>0</v>
      </c>
      <c r="J112" s="37"/>
      <c r="K112" s="37"/>
      <c r="L112" s="38">
        <f t="shared" si="1"/>
        <v>0</v>
      </c>
      <c r="M112" s="38">
        <f t="shared" si="2"/>
        <v>0</v>
      </c>
      <c r="N112" s="38">
        <f t="shared" si="3"/>
        <v>0</v>
      </c>
      <c r="O112" s="38">
        <f t="shared" si="4"/>
        <v>0</v>
      </c>
      <c r="P112" s="38">
        <f t="shared" si="5"/>
        <v>0</v>
      </c>
      <c r="Q112" s="38">
        <f t="shared" si="6"/>
        <v>0</v>
      </c>
    </row>
    <row r="113" spans="1:237" ht="38.25" x14ac:dyDescent="0.2">
      <c r="A113" s="105" t="s">
        <v>537</v>
      </c>
      <c r="B113" s="106"/>
      <c r="C113" s="111" t="s">
        <v>538</v>
      </c>
      <c r="D113" s="111" t="s">
        <v>526</v>
      </c>
      <c r="E113" s="106" t="s">
        <v>132</v>
      </c>
      <c r="F113" s="107">
        <v>10</v>
      </c>
      <c r="G113" s="37"/>
      <c r="H113" s="37"/>
      <c r="I113" s="38">
        <f t="shared" si="0"/>
        <v>0</v>
      </c>
      <c r="J113" s="37"/>
      <c r="K113" s="37"/>
      <c r="L113" s="38">
        <f t="shared" si="1"/>
        <v>0</v>
      </c>
      <c r="M113" s="38">
        <f t="shared" si="2"/>
        <v>0</v>
      </c>
      <c r="N113" s="38">
        <f t="shared" si="3"/>
        <v>0</v>
      </c>
      <c r="O113" s="38">
        <f t="shared" si="4"/>
        <v>0</v>
      </c>
      <c r="P113" s="38">
        <f t="shared" si="5"/>
        <v>0</v>
      </c>
      <c r="Q113" s="38">
        <f t="shared" si="6"/>
        <v>0</v>
      </c>
    </row>
    <row r="114" spans="1:237" ht="25.5" x14ac:dyDescent="0.2">
      <c r="A114" s="105" t="s">
        <v>539</v>
      </c>
      <c r="B114" s="106" t="s">
        <v>73</v>
      </c>
      <c r="C114" s="111" t="s">
        <v>540</v>
      </c>
      <c r="D114" s="111" t="s">
        <v>526</v>
      </c>
      <c r="E114" s="106" t="s">
        <v>68</v>
      </c>
      <c r="F114" s="107">
        <v>584</v>
      </c>
      <c r="G114" s="37"/>
      <c r="H114" s="37"/>
      <c r="I114" s="38">
        <f t="shared" si="0"/>
        <v>0</v>
      </c>
      <c r="J114" s="37"/>
      <c r="K114" s="37"/>
      <c r="L114" s="38">
        <f t="shared" si="1"/>
        <v>0</v>
      </c>
      <c r="M114" s="38">
        <f t="shared" si="2"/>
        <v>0</v>
      </c>
      <c r="N114" s="38">
        <f t="shared" si="3"/>
        <v>0</v>
      </c>
      <c r="O114" s="38">
        <f t="shared" si="4"/>
        <v>0</v>
      </c>
      <c r="P114" s="38">
        <f t="shared" si="5"/>
        <v>0</v>
      </c>
      <c r="Q114" s="38">
        <f t="shared" si="6"/>
        <v>0</v>
      </c>
    </row>
    <row r="115" spans="1:237" ht="38.25" x14ac:dyDescent="0.2">
      <c r="A115" s="105" t="s">
        <v>541</v>
      </c>
      <c r="B115" s="106"/>
      <c r="C115" s="111" t="s">
        <v>542</v>
      </c>
      <c r="D115" s="111" t="s">
        <v>543</v>
      </c>
      <c r="E115" s="106" t="s">
        <v>68</v>
      </c>
      <c r="F115" s="107">
        <v>159</v>
      </c>
      <c r="G115" s="37"/>
      <c r="H115" s="37"/>
      <c r="I115" s="38">
        <f t="shared" si="0"/>
        <v>0</v>
      </c>
      <c r="J115" s="37"/>
      <c r="K115" s="37"/>
      <c r="L115" s="38">
        <f t="shared" si="1"/>
        <v>0</v>
      </c>
      <c r="M115" s="38">
        <f t="shared" si="2"/>
        <v>0</v>
      </c>
      <c r="N115" s="38">
        <f t="shared" si="3"/>
        <v>0</v>
      </c>
      <c r="O115" s="38">
        <f t="shared" si="4"/>
        <v>0</v>
      </c>
      <c r="P115" s="38">
        <f t="shared" si="5"/>
        <v>0</v>
      </c>
      <c r="Q115" s="38">
        <f t="shared" si="6"/>
        <v>0</v>
      </c>
    </row>
    <row r="116" spans="1:237" ht="25.5" x14ac:dyDescent="0.2">
      <c r="A116" s="105" t="s">
        <v>544</v>
      </c>
      <c r="B116" s="106"/>
      <c r="C116" s="111" t="s">
        <v>545</v>
      </c>
      <c r="D116" s="111" t="s">
        <v>543</v>
      </c>
      <c r="E116" s="106" t="s">
        <v>126</v>
      </c>
      <c r="F116" s="107">
        <v>4</v>
      </c>
      <c r="G116" s="37"/>
      <c r="H116" s="37"/>
      <c r="I116" s="38">
        <f t="shared" si="0"/>
        <v>0</v>
      </c>
      <c r="J116" s="37"/>
      <c r="K116" s="37"/>
      <c r="L116" s="38">
        <f t="shared" si="1"/>
        <v>0</v>
      </c>
      <c r="M116" s="38">
        <f t="shared" si="2"/>
        <v>0</v>
      </c>
      <c r="N116" s="38">
        <f t="shared" si="3"/>
        <v>0</v>
      </c>
      <c r="O116" s="38">
        <f t="shared" si="4"/>
        <v>0</v>
      </c>
      <c r="P116" s="38">
        <f t="shared" si="5"/>
        <v>0</v>
      </c>
      <c r="Q116" s="38">
        <f t="shared" si="6"/>
        <v>0</v>
      </c>
    </row>
    <row r="117" spans="1:237" ht="51" x14ac:dyDescent="0.2">
      <c r="A117" s="105" t="s">
        <v>546</v>
      </c>
      <c r="B117" s="106"/>
      <c r="C117" s="111" t="s">
        <v>547</v>
      </c>
      <c r="D117" s="111" t="s">
        <v>543</v>
      </c>
      <c r="E117" s="106" t="s">
        <v>126</v>
      </c>
      <c r="F117" s="107">
        <v>32</v>
      </c>
      <c r="G117" s="37"/>
      <c r="H117" s="37"/>
      <c r="I117" s="38">
        <f t="shared" si="0"/>
        <v>0</v>
      </c>
      <c r="J117" s="37"/>
      <c r="K117" s="37"/>
      <c r="L117" s="38">
        <f t="shared" si="1"/>
        <v>0</v>
      </c>
      <c r="M117" s="38">
        <f t="shared" si="2"/>
        <v>0</v>
      </c>
      <c r="N117" s="38">
        <f t="shared" si="3"/>
        <v>0</v>
      </c>
      <c r="O117" s="38">
        <f t="shared" si="4"/>
        <v>0</v>
      </c>
      <c r="P117" s="38">
        <f t="shared" si="5"/>
        <v>0</v>
      </c>
      <c r="Q117" s="38">
        <f t="shared" si="6"/>
        <v>0</v>
      </c>
    </row>
    <row r="118" spans="1:237" ht="51" x14ac:dyDescent="0.2">
      <c r="A118" s="105" t="s">
        <v>548</v>
      </c>
      <c r="B118" s="106"/>
      <c r="C118" s="111" t="s">
        <v>549</v>
      </c>
      <c r="D118" s="111" t="s">
        <v>543</v>
      </c>
      <c r="E118" s="106" t="s">
        <v>126</v>
      </c>
      <c r="F118" s="107">
        <v>167</v>
      </c>
      <c r="G118" s="37"/>
      <c r="H118" s="37"/>
      <c r="I118" s="38">
        <f t="shared" si="0"/>
        <v>0</v>
      </c>
      <c r="J118" s="37"/>
      <c r="K118" s="37"/>
      <c r="L118" s="38">
        <f t="shared" si="1"/>
        <v>0</v>
      </c>
      <c r="M118" s="38">
        <f t="shared" si="2"/>
        <v>0</v>
      </c>
      <c r="N118" s="38">
        <f t="shared" si="3"/>
        <v>0</v>
      </c>
      <c r="O118" s="38">
        <f t="shared" si="4"/>
        <v>0</v>
      </c>
      <c r="P118" s="38">
        <f t="shared" si="5"/>
        <v>0</v>
      </c>
      <c r="Q118" s="38">
        <f t="shared" si="6"/>
        <v>0</v>
      </c>
    </row>
    <row r="119" spans="1:237" ht="51" x14ac:dyDescent="0.2">
      <c r="A119" s="105" t="s">
        <v>550</v>
      </c>
      <c r="B119" s="106"/>
      <c r="C119" s="111" t="s">
        <v>551</v>
      </c>
      <c r="D119" s="111" t="s">
        <v>543</v>
      </c>
      <c r="E119" s="106" t="s">
        <v>126</v>
      </c>
      <c r="F119" s="107">
        <v>252</v>
      </c>
      <c r="G119" s="37"/>
      <c r="H119" s="37"/>
      <c r="I119" s="38">
        <f t="shared" si="0"/>
        <v>0</v>
      </c>
      <c r="J119" s="37"/>
      <c r="K119" s="37"/>
      <c r="L119" s="38">
        <f t="shared" si="1"/>
        <v>0</v>
      </c>
      <c r="M119" s="38">
        <f t="shared" si="2"/>
        <v>0</v>
      </c>
      <c r="N119" s="38">
        <f t="shared" si="3"/>
        <v>0</v>
      </c>
      <c r="O119" s="38">
        <f t="shared" si="4"/>
        <v>0</v>
      </c>
      <c r="P119" s="38">
        <f t="shared" si="5"/>
        <v>0</v>
      </c>
      <c r="Q119" s="38">
        <f t="shared" si="6"/>
        <v>0</v>
      </c>
    </row>
    <row r="120" spans="1:237" ht="26.25" thickBot="1" x14ac:dyDescent="0.25">
      <c r="A120" s="108" t="s">
        <v>552</v>
      </c>
      <c r="B120" s="109"/>
      <c r="C120" s="112" t="s">
        <v>553</v>
      </c>
      <c r="D120" s="112" t="s">
        <v>543</v>
      </c>
      <c r="E120" s="109" t="s">
        <v>126</v>
      </c>
      <c r="F120" s="110">
        <v>320</v>
      </c>
      <c r="G120" s="77"/>
      <c r="H120" s="77"/>
      <c r="I120" s="78">
        <f t="shared" si="0"/>
        <v>0</v>
      </c>
      <c r="J120" s="77"/>
      <c r="K120" s="77"/>
      <c r="L120" s="78">
        <f t="shared" si="1"/>
        <v>0</v>
      </c>
      <c r="M120" s="78">
        <f t="shared" si="2"/>
        <v>0</v>
      </c>
      <c r="N120" s="78">
        <f t="shared" si="3"/>
        <v>0</v>
      </c>
      <c r="O120" s="78">
        <f t="shared" si="4"/>
        <v>0</v>
      </c>
      <c r="P120" s="78">
        <f t="shared" si="5"/>
        <v>0</v>
      </c>
      <c r="Q120" s="78">
        <f t="shared" si="6"/>
        <v>0</v>
      </c>
    </row>
    <row r="121" spans="1:237" x14ac:dyDescent="0.2">
      <c r="A121" s="324" t="s">
        <v>13</v>
      </c>
      <c r="B121" s="325"/>
      <c r="C121" s="325"/>
      <c r="D121" s="325"/>
      <c r="E121" s="325"/>
      <c r="F121" s="325"/>
      <c r="G121" s="325"/>
      <c r="H121" s="325"/>
      <c r="I121" s="325"/>
      <c r="J121" s="325"/>
      <c r="K121" s="325"/>
      <c r="L121" s="325"/>
      <c r="M121" s="39">
        <f>SUM(M17:M120)</f>
        <v>0</v>
      </c>
      <c r="N121" s="39">
        <f>SUM(N17:N120)</f>
        <v>0</v>
      </c>
      <c r="O121" s="39">
        <f>SUM(O17:O120)</f>
        <v>0</v>
      </c>
      <c r="P121" s="39">
        <f>SUM(P17:P120)</f>
        <v>0</v>
      </c>
      <c r="Q121" s="39">
        <f>SUM(Q17:Q120)</f>
        <v>0</v>
      </c>
      <c r="R121" s="16"/>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row>
    <row r="122" spans="1:237" ht="26.25" customHeight="1" thickBot="1" x14ac:dyDescent="0.25">
      <c r="A122" s="332" t="s">
        <v>37</v>
      </c>
      <c r="B122" s="333"/>
      <c r="C122" s="333"/>
      <c r="D122" s="333"/>
      <c r="E122" s="333"/>
      <c r="F122" s="333"/>
      <c r="G122" s="333"/>
      <c r="H122" s="333"/>
      <c r="I122" s="333"/>
      <c r="J122" s="333"/>
      <c r="K122" s="334"/>
      <c r="L122" s="40"/>
      <c r="M122" s="41"/>
      <c r="N122" s="41"/>
      <c r="O122" s="41">
        <f>ROUND(O121*L122,2)</f>
        <v>0</v>
      </c>
      <c r="P122" s="41"/>
      <c r="Q122" s="41">
        <f>O122</f>
        <v>0</v>
      </c>
      <c r="R122" s="42"/>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c r="EN122" s="43"/>
      <c r="EO122" s="43"/>
      <c r="EP122" s="43"/>
      <c r="EQ122" s="43"/>
      <c r="ER122" s="43"/>
      <c r="ES122" s="43"/>
      <c r="ET122" s="43"/>
      <c r="EU122" s="43"/>
      <c r="EV122" s="43"/>
      <c r="EW122" s="43"/>
      <c r="EX122" s="43"/>
      <c r="EY122" s="43"/>
      <c r="EZ122" s="43"/>
      <c r="FA122" s="43"/>
      <c r="FB122" s="43"/>
      <c r="FC122" s="43"/>
      <c r="FD122" s="43"/>
      <c r="FE122" s="43"/>
      <c r="FF122" s="43"/>
      <c r="FG122" s="43"/>
      <c r="FH122" s="43"/>
      <c r="FI122" s="43"/>
      <c r="FJ122" s="43"/>
      <c r="FK122" s="43"/>
      <c r="FL122" s="43"/>
      <c r="FM122" s="43"/>
      <c r="FN122" s="43"/>
      <c r="FO122" s="43"/>
      <c r="FP122" s="43"/>
      <c r="FQ122" s="43"/>
      <c r="FR122" s="43"/>
      <c r="FS122" s="43"/>
      <c r="FT122" s="43"/>
      <c r="FU122" s="43"/>
      <c r="FV122" s="43"/>
      <c r="FW122" s="43"/>
      <c r="FX122" s="43"/>
      <c r="FY122" s="43"/>
      <c r="FZ122" s="43"/>
      <c r="GA122" s="43"/>
      <c r="GB122" s="43"/>
      <c r="GC122" s="43"/>
      <c r="GD122" s="43"/>
      <c r="GE122" s="43"/>
      <c r="GF122" s="43"/>
      <c r="GG122" s="43"/>
      <c r="GH122" s="43"/>
      <c r="GI122" s="43"/>
      <c r="GJ122" s="43"/>
      <c r="GK122" s="43"/>
      <c r="GL122" s="43"/>
      <c r="GM122" s="43"/>
      <c r="GN122" s="43"/>
      <c r="GO122" s="43"/>
      <c r="GP122" s="43"/>
      <c r="GQ122" s="43"/>
      <c r="GR122" s="43"/>
      <c r="GS122" s="43"/>
      <c r="GT122" s="43"/>
      <c r="GU122" s="43"/>
      <c r="GV122" s="43"/>
      <c r="GW122" s="43"/>
      <c r="GX122" s="43"/>
      <c r="GY122" s="43"/>
      <c r="GZ122" s="43"/>
      <c r="HA122" s="43"/>
      <c r="HB122" s="43"/>
      <c r="HC122" s="43"/>
      <c r="HD122" s="43"/>
      <c r="HE122" s="43"/>
      <c r="HF122" s="43"/>
      <c r="HG122" s="43"/>
      <c r="HH122" s="43"/>
      <c r="HI122" s="43"/>
      <c r="HJ122" s="43"/>
      <c r="HK122" s="43"/>
      <c r="HL122" s="43"/>
      <c r="HM122" s="43"/>
      <c r="HN122" s="43"/>
      <c r="HO122" s="43"/>
      <c r="HP122" s="43"/>
      <c r="HQ122" s="43"/>
      <c r="HR122" s="43"/>
      <c r="HS122" s="43"/>
      <c r="HT122" s="43"/>
      <c r="HU122" s="43"/>
      <c r="HV122" s="43"/>
      <c r="HW122" s="43"/>
      <c r="HX122" s="43"/>
      <c r="HY122" s="43"/>
      <c r="HZ122" s="43"/>
      <c r="IA122" s="43"/>
      <c r="IB122" s="43"/>
      <c r="IC122" s="43"/>
    </row>
    <row r="123" spans="1:237" ht="16.5" thickBot="1" x14ac:dyDescent="0.25">
      <c r="A123" s="326" t="s">
        <v>35</v>
      </c>
      <c r="B123" s="327"/>
      <c r="C123" s="327"/>
      <c r="D123" s="327"/>
      <c r="E123" s="327"/>
      <c r="F123" s="327"/>
      <c r="G123" s="327"/>
      <c r="H123" s="327"/>
      <c r="I123" s="327"/>
      <c r="J123" s="327"/>
      <c r="K123" s="327"/>
      <c r="L123" s="327"/>
      <c r="M123" s="115">
        <f>M121</f>
        <v>0</v>
      </c>
      <c r="N123" s="115">
        <f>N121</f>
        <v>0</v>
      </c>
      <c r="O123" s="115">
        <f>O121+O122</f>
        <v>0</v>
      </c>
      <c r="P123" s="115">
        <f>P121</f>
        <v>0</v>
      </c>
      <c r="Q123" s="116">
        <f>Q121+Q122</f>
        <v>0</v>
      </c>
      <c r="R123" s="16"/>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row>
    <row r="124" spans="1:237" ht="15" customHeight="1" x14ac:dyDescent="0.2">
      <c r="A124" s="113"/>
      <c r="B124" s="113"/>
      <c r="C124" s="113"/>
      <c r="D124" s="113"/>
      <c r="E124" s="113"/>
      <c r="F124" s="113"/>
      <c r="G124" s="113"/>
      <c r="H124" s="113"/>
      <c r="I124" s="113"/>
      <c r="J124" s="113"/>
      <c r="K124" s="113"/>
      <c r="L124" s="113"/>
      <c r="M124" s="114"/>
      <c r="N124" s="114"/>
      <c r="O124" s="114"/>
      <c r="P124" s="114"/>
      <c r="Q124" s="114"/>
      <c r="R124" s="16"/>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row>
    <row r="125" spans="1:237" ht="12.75" customHeight="1" x14ac:dyDescent="0.2">
      <c r="A125" s="113"/>
      <c r="B125" s="113"/>
      <c r="C125" s="113"/>
      <c r="D125" s="113"/>
      <c r="E125" s="113"/>
      <c r="F125" s="113"/>
      <c r="G125" s="113"/>
      <c r="H125" s="113"/>
      <c r="I125" s="113"/>
      <c r="J125" s="113"/>
      <c r="K125" s="113"/>
      <c r="L125" s="113"/>
      <c r="M125" s="113"/>
      <c r="N125" s="113"/>
      <c r="O125" s="113"/>
      <c r="P125" s="113"/>
      <c r="Q125" s="114"/>
      <c r="R125" s="16"/>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row>
    <row r="126" spans="1:237" x14ac:dyDescent="0.2">
      <c r="A126" s="117" t="s">
        <v>36</v>
      </c>
      <c r="B126" s="113"/>
      <c r="C126" s="113"/>
      <c r="D126" s="113"/>
      <c r="E126" s="113"/>
      <c r="F126" s="113"/>
      <c r="G126" s="113"/>
      <c r="H126" s="113"/>
      <c r="I126" s="113"/>
      <c r="J126" s="113"/>
      <c r="K126" s="113"/>
      <c r="L126" s="113"/>
      <c r="M126" s="114"/>
      <c r="N126" s="114"/>
      <c r="O126" s="114"/>
      <c r="P126" s="114"/>
      <c r="Q126" s="114"/>
      <c r="R126" s="16"/>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row>
    <row r="127" spans="1:237" x14ac:dyDescent="0.2">
      <c r="A127" s="44"/>
      <c r="B127" s="44"/>
      <c r="C127" s="45"/>
      <c r="D127" s="45"/>
      <c r="E127" s="46"/>
      <c r="F127" s="47"/>
      <c r="G127" s="48"/>
      <c r="H127" s="48"/>
      <c r="I127" s="48"/>
      <c r="J127" s="48"/>
      <c r="K127" s="48"/>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c r="CA127" s="44"/>
      <c r="CB127" s="44"/>
      <c r="CC127" s="44"/>
      <c r="CD127" s="44"/>
      <c r="CE127" s="44"/>
      <c r="CF127" s="44"/>
      <c r="CG127" s="44"/>
      <c r="CH127" s="44"/>
      <c r="CI127" s="44"/>
      <c r="CJ127" s="44"/>
      <c r="CK127" s="44"/>
      <c r="CL127" s="44"/>
      <c r="CM127" s="44"/>
      <c r="CN127" s="44"/>
      <c r="CO127" s="44"/>
      <c r="CP127" s="44"/>
      <c r="CQ127" s="44"/>
      <c r="CR127" s="44"/>
      <c r="CS127" s="44"/>
      <c r="CT127" s="44"/>
      <c r="CU127" s="44"/>
      <c r="CV127" s="44"/>
      <c r="CW127" s="44"/>
      <c r="CX127" s="44"/>
      <c r="CY127" s="44"/>
      <c r="CZ127" s="44"/>
      <c r="DA127" s="44"/>
      <c r="DB127" s="44"/>
      <c r="DC127" s="44"/>
      <c r="DD127" s="44"/>
      <c r="DE127" s="44"/>
      <c r="DF127" s="44"/>
      <c r="DG127" s="44"/>
      <c r="DH127" s="44"/>
      <c r="DI127" s="44"/>
      <c r="DJ127" s="44"/>
      <c r="DK127" s="44"/>
      <c r="DL127" s="44"/>
      <c r="DM127" s="44"/>
      <c r="DN127" s="44"/>
      <c r="DO127" s="44"/>
      <c r="DP127" s="44"/>
      <c r="DQ127" s="44"/>
      <c r="DR127" s="44"/>
      <c r="DS127" s="44"/>
      <c r="DT127" s="44"/>
      <c r="DU127" s="44"/>
      <c r="DV127" s="44"/>
      <c r="DW127" s="44"/>
      <c r="DX127" s="44"/>
      <c r="DY127" s="44"/>
      <c r="DZ127" s="44"/>
      <c r="EA127" s="44"/>
      <c r="EB127" s="44"/>
      <c r="EC127" s="44"/>
      <c r="ED127" s="44"/>
      <c r="EE127" s="44"/>
      <c r="EF127" s="44"/>
      <c r="EG127" s="44"/>
      <c r="EH127" s="44"/>
      <c r="EI127" s="44"/>
      <c r="EJ127" s="44"/>
      <c r="EK127" s="44"/>
      <c r="EL127" s="44"/>
      <c r="EM127" s="44"/>
      <c r="EN127" s="44"/>
      <c r="EO127" s="44"/>
      <c r="EP127" s="44"/>
      <c r="EQ127" s="44"/>
      <c r="ER127" s="44"/>
      <c r="ES127" s="44"/>
      <c r="ET127" s="44"/>
      <c r="EU127" s="44"/>
      <c r="EV127" s="44"/>
      <c r="EW127" s="44"/>
      <c r="EX127" s="44"/>
      <c r="EY127" s="44"/>
      <c r="EZ127" s="44"/>
      <c r="FA127" s="44"/>
      <c r="FB127" s="44"/>
      <c r="FC127" s="44"/>
      <c r="FD127" s="44"/>
      <c r="FE127" s="44"/>
      <c r="FF127" s="44"/>
      <c r="FG127" s="44"/>
      <c r="FH127" s="44"/>
      <c r="FI127" s="44"/>
      <c r="FJ127" s="44"/>
      <c r="FK127" s="44"/>
      <c r="FL127" s="44"/>
      <c r="FM127" s="44"/>
      <c r="FN127" s="44"/>
      <c r="FO127" s="44"/>
      <c r="FP127" s="44"/>
      <c r="FQ127" s="44"/>
      <c r="FR127" s="44"/>
      <c r="FS127" s="44"/>
      <c r="FT127" s="44"/>
      <c r="FU127" s="44"/>
      <c r="FV127" s="44"/>
      <c r="FW127" s="44"/>
      <c r="FX127" s="44"/>
      <c r="FY127" s="44"/>
      <c r="FZ127" s="44"/>
      <c r="GA127" s="44"/>
      <c r="GB127" s="44"/>
      <c r="GC127" s="44"/>
      <c r="GD127" s="44"/>
      <c r="GE127" s="44"/>
      <c r="GF127" s="44"/>
      <c r="GG127" s="44"/>
      <c r="GH127" s="44"/>
      <c r="GI127" s="44"/>
      <c r="GJ127" s="44"/>
      <c r="GK127" s="44"/>
      <c r="GL127" s="44"/>
      <c r="GM127" s="44"/>
      <c r="GN127" s="44"/>
      <c r="GO127" s="44"/>
      <c r="GP127" s="44"/>
      <c r="GQ127" s="44"/>
      <c r="GR127" s="44"/>
      <c r="GS127" s="44"/>
      <c r="GT127" s="44"/>
      <c r="GU127" s="44"/>
      <c r="GV127" s="44"/>
      <c r="GW127" s="44"/>
      <c r="GX127" s="44"/>
      <c r="GY127" s="44"/>
      <c r="GZ127" s="44"/>
      <c r="HA127" s="44"/>
      <c r="HB127" s="44"/>
      <c r="HC127" s="44"/>
      <c r="HD127" s="44"/>
      <c r="HE127" s="44"/>
      <c r="HF127" s="44"/>
      <c r="HG127" s="44"/>
      <c r="HH127" s="44"/>
      <c r="HI127" s="44"/>
      <c r="HJ127" s="44"/>
      <c r="HK127" s="44"/>
      <c r="HL127" s="44"/>
      <c r="HM127" s="44"/>
      <c r="HN127" s="44"/>
      <c r="HO127" s="44"/>
      <c r="HP127" s="44"/>
      <c r="HQ127" s="44"/>
      <c r="HR127" s="44"/>
      <c r="HS127" s="44"/>
      <c r="HT127" s="44"/>
      <c r="HU127" s="44"/>
      <c r="HV127" s="44"/>
      <c r="HW127" s="44"/>
      <c r="HX127" s="44"/>
      <c r="HY127" s="44"/>
      <c r="HZ127" s="44"/>
      <c r="IA127" s="44"/>
      <c r="IB127" s="44"/>
      <c r="IC127" s="44"/>
    </row>
    <row r="128" spans="1:237" x14ac:dyDescent="0.2">
      <c r="A128" s="44"/>
      <c r="B128" s="44"/>
      <c r="C128" s="8"/>
      <c r="D128" s="49" t="s">
        <v>8</v>
      </c>
      <c r="E128" s="328">
        <f>Būv.KOPTĀME_!B30</f>
        <v>0</v>
      </c>
      <c r="F128" s="329"/>
      <c r="G128" s="329"/>
      <c r="H128" s="329"/>
      <c r="I128" s="329"/>
      <c r="J128" s="329"/>
      <c r="K128" s="329"/>
      <c r="L128" s="329"/>
      <c r="M128" s="329"/>
      <c r="N128" s="329"/>
      <c r="O128" s="329"/>
      <c r="P128" s="329"/>
      <c r="Q128" s="329"/>
      <c r="R128" s="48"/>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c r="CA128" s="44"/>
      <c r="CB128" s="44"/>
      <c r="CC128" s="44"/>
      <c r="CD128" s="44"/>
      <c r="CE128" s="44"/>
      <c r="CF128" s="44"/>
      <c r="CG128" s="44"/>
      <c r="CH128" s="44"/>
      <c r="CI128" s="44"/>
      <c r="CJ128" s="44"/>
      <c r="CK128" s="44"/>
      <c r="CL128" s="44"/>
      <c r="CM128" s="44"/>
      <c r="CN128" s="44"/>
      <c r="CO128" s="44"/>
      <c r="CP128" s="44"/>
      <c r="CQ128" s="44"/>
      <c r="CR128" s="44"/>
      <c r="CS128" s="44"/>
      <c r="CT128" s="44"/>
      <c r="CU128" s="44"/>
      <c r="CV128" s="44"/>
      <c r="CW128" s="44"/>
      <c r="CX128" s="44"/>
      <c r="CY128" s="44"/>
      <c r="CZ128" s="44"/>
      <c r="DA128" s="44"/>
      <c r="DB128" s="44"/>
      <c r="DC128" s="44"/>
      <c r="DD128" s="44"/>
      <c r="DE128" s="44"/>
      <c r="DF128" s="44"/>
      <c r="DG128" s="44"/>
      <c r="DH128" s="44"/>
      <c r="DI128" s="44"/>
      <c r="DJ128" s="44"/>
      <c r="DK128" s="44"/>
      <c r="DL128" s="44"/>
      <c r="DM128" s="44"/>
      <c r="DN128" s="44"/>
      <c r="DO128" s="44"/>
      <c r="DP128" s="44"/>
      <c r="DQ128" s="44"/>
      <c r="DR128" s="44"/>
      <c r="DS128" s="44"/>
      <c r="DT128" s="44"/>
      <c r="DU128" s="44"/>
      <c r="DV128" s="44"/>
      <c r="DW128" s="44"/>
      <c r="DX128" s="44"/>
      <c r="DY128" s="44"/>
      <c r="DZ128" s="44"/>
      <c r="EA128" s="44"/>
      <c r="EB128" s="44"/>
      <c r="EC128" s="44"/>
      <c r="ED128" s="44"/>
      <c r="EE128" s="44"/>
      <c r="EF128" s="44"/>
      <c r="EG128" s="44"/>
      <c r="EH128" s="44"/>
      <c r="EI128" s="44"/>
      <c r="EJ128" s="44"/>
      <c r="EK128" s="44"/>
      <c r="EL128" s="44"/>
      <c r="EM128" s="44"/>
      <c r="EN128" s="44"/>
      <c r="EO128" s="44"/>
      <c r="EP128" s="44"/>
      <c r="EQ128" s="44"/>
      <c r="ER128" s="44"/>
      <c r="ES128" s="44"/>
      <c r="ET128" s="44"/>
      <c r="EU128" s="44"/>
      <c r="EV128" s="44"/>
      <c r="EW128" s="44"/>
      <c r="EX128" s="44"/>
      <c r="EY128" s="44"/>
      <c r="EZ128" s="44"/>
      <c r="FA128" s="44"/>
      <c r="FB128" s="44"/>
      <c r="FC128" s="44"/>
      <c r="FD128" s="44"/>
      <c r="FE128" s="44"/>
      <c r="FF128" s="44"/>
      <c r="FG128" s="44"/>
      <c r="FH128" s="44"/>
      <c r="FI128" s="44"/>
      <c r="FJ128" s="44"/>
      <c r="FK128" s="44"/>
      <c r="FL128" s="44"/>
      <c r="FM128" s="44"/>
      <c r="FN128" s="44"/>
      <c r="FO128" s="44"/>
      <c r="FP128" s="44"/>
      <c r="FQ128" s="44"/>
      <c r="FR128" s="44"/>
      <c r="FS128" s="44"/>
      <c r="FT128" s="44"/>
      <c r="FU128" s="44"/>
      <c r="FV128" s="44"/>
      <c r="FW128" s="44"/>
      <c r="FX128" s="44"/>
      <c r="FY128" s="44"/>
      <c r="FZ128" s="44"/>
      <c r="GA128" s="44"/>
      <c r="GB128" s="44"/>
      <c r="GC128" s="44"/>
      <c r="GD128" s="44"/>
      <c r="GE128" s="44"/>
      <c r="GF128" s="44"/>
      <c r="GG128" s="44"/>
      <c r="GH128" s="44"/>
      <c r="GI128" s="44"/>
      <c r="GJ128" s="44"/>
      <c r="GK128" s="44"/>
      <c r="GL128" s="44"/>
      <c r="GM128" s="44"/>
      <c r="GN128" s="44"/>
      <c r="GO128" s="44"/>
      <c r="GP128" s="44"/>
      <c r="GQ128" s="44"/>
      <c r="GR128" s="44"/>
      <c r="GS128" s="44"/>
      <c r="GT128" s="44"/>
      <c r="GU128" s="44"/>
      <c r="GV128" s="44"/>
      <c r="GW128" s="44"/>
      <c r="GX128" s="44"/>
      <c r="GY128" s="44"/>
      <c r="GZ128" s="44"/>
      <c r="HA128" s="44"/>
      <c r="HB128" s="44"/>
      <c r="HC128" s="44"/>
      <c r="HD128" s="44"/>
      <c r="HE128" s="44"/>
      <c r="HF128" s="44"/>
      <c r="HG128" s="44"/>
      <c r="HH128" s="44"/>
      <c r="HI128" s="44"/>
      <c r="HJ128" s="44"/>
      <c r="HK128" s="44"/>
      <c r="HL128" s="44"/>
      <c r="HM128" s="44"/>
      <c r="HN128" s="44"/>
      <c r="HO128" s="44"/>
      <c r="HP128" s="44"/>
      <c r="HQ128" s="44"/>
      <c r="HR128" s="44"/>
      <c r="HS128" s="44"/>
      <c r="HT128" s="44"/>
      <c r="HU128" s="44"/>
      <c r="HV128" s="44"/>
      <c r="HW128" s="44"/>
      <c r="HX128" s="44"/>
      <c r="HY128" s="44"/>
      <c r="HZ128" s="44"/>
      <c r="IA128" s="44"/>
      <c r="IB128" s="44"/>
      <c r="IC128" s="44"/>
    </row>
    <row r="129" spans="1:237" x14ac:dyDescent="0.2">
      <c r="A129" s="50"/>
      <c r="B129" s="50"/>
      <c r="C129" s="8"/>
      <c r="D129" s="8"/>
      <c r="E129" s="321" t="s">
        <v>9</v>
      </c>
      <c r="F129" s="321"/>
      <c r="G129" s="321"/>
      <c r="H129" s="321"/>
      <c r="I129" s="321"/>
      <c r="J129" s="321"/>
      <c r="K129" s="321"/>
      <c r="L129" s="321"/>
      <c r="M129" s="321"/>
      <c r="N129" s="321"/>
      <c r="O129" s="321"/>
      <c r="P129" s="321"/>
      <c r="Q129" s="321"/>
      <c r="R129" s="16"/>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row>
    <row r="130" spans="1:237" x14ac:dyDescent="0.2">
      <c r="A130" s="51"/>
      <c r="B130" s="51"/>
      <c r="C130" s="8"/>
      <c r="D130" s="52" t="s">
        <v>14</v>
      </c>
      <c r="E130" s="330">
        <f>Kopsav.1!C44</f>
        <v>0</v>
      </c>
      <c r="F130" s="331"/>
      <c r="G130" s="331"/>
      <c r="H130" s="331"/>
      <c r="I130" s="331"/>
      <c r="J130" s="331"/>
      <c r="K130" s="331"/>
      <c r="L130" s="331"/>
      <c r="M130" s="331"/>
      <c r="N130" s="331"/>
      <c r="O130" s="331"/>
      <c r="P130" s="331"/>
      <c r="Q130" s="331"/>
      <c r="R130" s="16"/>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row>
    <row r="131" spans="1:237" x14ac:dyDescent="0.2">
      <c r="A131" s="51"/>
      <c r="B131" s="51"/>
      <c r="C131" s="53"/>
      <c r="D131" s="53"/>
      <c r="E131" s="321" t="s">
        <v>9</v>
      </c>
      <c r="F131" s="321"/>
      <c r="G131" s="321"/>
      <c r="H131" s="321"/>
      <c r="I131" s="321"/>
      <c r="J131" s="321"/>
      <c r="K131" s="321"/>
      <c r="L131" s="321"/>
      <c r="M131" s="321"/>
      <c r="N131" s="321"/>
      <c r="O131" s="321"/>
      <c r="P131" s="321"/>
      <c r="Q131" s="321"/>
      <c r="R131" s="16"/>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row>
    <row r="132" spans="1:237" x14ac:dyDescent="0.2">
      <c r="A132" s="51"/>
      <c r="B132" s="51"/>
      <c r="C132" s="8"/>
      <c r="D132" s="52" t="s">
        <v>15</v>
      </c>
      <c r="E132" s="322"/>
      <c r="F132" s="322"/>
      <c r="G132" s="322"/>
      <c r="H132" s="322"/>
      <c r="I132" s="54"/>
      <c r="J132" s="54"/>
      <c r="K132" s="54"/>
      <c r="L132" s="55"/>
      <c r="M132" s="55"/>
      <c r="N132" s="55"/>
      <c r="O132" s="55"/>
      <c r="P132" s="55"/>
      <c r="Q132" s="55"/>
      <c r="R132" s="16"/>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row>
    <row r="133" spans="1:237" x14ac:dyDescent="0.2">
      <c r="A133" s="51"/>
      <c r="B133" s="51"/>
      <c r="C133" s="323"/>
      <c r="D133" s="323"/>
      <c r="E133" s="323"/>
      <c r="F133" s="56"/>
      <c r="G133" s="57"/>
      <c r="H133" s="57"/>
      <c r="I133" s="57"/>
      <c r="J133" s="57"/>
      <c r="K133" s="57"/>
      <c r="L133" s="58"/>
      <c r="M133" s="58"/>
      <c r="N133" s="58"/>
      <c r="O133" s="58"/>
      <c r="P133" s="55"/>
      <c r="Q133" s="55"/>
      <c r="R133" s="16"/>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row>
    <row r="134" spans="1:237" x14ac:dyDescent="0.2">
      <c r="A134" s="59"/>
      <c r="B134" s="59"/>
      <c r="C134" s="60"/>
      <c r="D134" s="60"/>
      <c r="E134" s="61"/>
      <c r="F134" s="56"/>
      <c r="G134" s="62"/>
      <c r="H134" s="63"/>
      <c r="I134" s="63"/>
      <c r="J134" s="63"/>
      <c r="K134" s="63"/>
      <c r="L134" s="64"/>
      <c r="M134" s="64"/>
      <c r="N134" s="64"/>
      <c r="O134" s="64"/>
      <c r="P134" s="65"/>
      <c r="Q134" s="65"/>
      <c r="R134" s="18"/>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19"/>
      <c r="FH134" s="19"/>
      <c r="FI134" s="19"/>
      <c r="FJ134" s="19"/>
      <c r="FK134" s="19"/>
      <c r="FL134" s="19"/>
      <c r="FM134" s="19"/>
      <c r="FN134" s="19"/>
      <c r="FO134" s="19"/>
      <c r="FP134" s="19"/>
      <c r="FQ134" s="19"/>
      <c r="FR134" s="19"/>
      <c r="FS134" s="19"/>
      <c r="FT134" s="19"/>
      <c r="FU134" s="19"/>
      <c r="FV134" s="19"/>
      <c r="FW134" s="19"/>
      <c r="FX134" s="19"/>
      <c r="FY134" s="19"/>
      <c r="FZ134" s="19"/>
      <c r="GA134" s="19"/>
      <c r="GB134" s="19"/>
      <c r="GC134" s="19"/>
      <c r="GD134" s="19"/>
      <c r="GE134" s="19"/>
      <c r="GF134" s="19"/>
      <c r="GG134" s="19"/>
      <c r="GH134" s="19"/>
      <c r="GI134" s="19"/>
      <c r="GJ134" s="19"/>
      <c r="GK134" s="19"/>
      <c r="GL134" s="19"/>
      <c r="GM134" s="19"/>
      <c r="GN134" s="19"/>
      <c r="GO134" s="19"/>
      <c r="GP134" s="19"/>
      <c r="GQ134" s="19"/>
      <c r="GR134" s="19"/>
      <c r="GS134" s="19"/>
      <c r="GT134" s="19"/>
      <c r="GU134" s="19"/>
      <c r="GV134" s="19"/>
      <c r="GW134" s="19"/>
      <c r="GX134" s="19"/>
      <c r="GY134" s="19"/>
      <c r="GZ134" s="19"/>
      <c r="HA134" s="19"/>
      <c r="HB134" s="19"/>
      <c r="HC134" s="19"/>
      <c r="HD134" s="19"/>
      <c r="HE134" s="19"/>
      <c r="HF134" s="19"/>
      <c r="HG134" s="19"/>
      <c r="HH134" s="19"/>
      <c r="HI134" s="19"/>
      <c r="HJ134" s="19"/>
      <c r="HK134" s="19"/>
      <c r="HL134" s="19"/>
      <c r="HM134" s="19"/>
      <c r="HN134" s="19"/>
      <c r="HO134" s="19"/>
      <c r="HP134" s="19"/>
      <c r="HQ134" s="19"/>
      <c r="HR134" s="19"/>
      <c r="HS134" s="19"/>
      <c r="HT134" s="19"/>
      <c r="HU134" s="19"/>
      <c r="HV134" s="19"/>
      <c r="HW134" s="19"/>
      <c r="HX134" s="19"/>
      <c r="HY134" s="19"/>
      <c r="HZ134" s="19"/>
      <c r="IA134" s="19"/>
      <c r="IB134" s="19"/>
      <c r="IC134" s="19"/>
    </row>
    <row r="135" spans="1:237" x14ac:dyDescent="0.2">
      <c r="B135" s="118"/>
      <c r="C135" s="66"/>
      <c r="D135" s="66"/>
      <c r="E135" s="67"/>
      <c r="F135" s="68"/>
      <c r="G135" s="69"/>
      <c r="H135" s="69"/>
      <c r="I135" s="70"/>
      <c r="J135" s="69"/>
      <c r="K135" s="69"/>
      <c r="L135" s="7"/>
      <c r="M135" s="7"/>
      <c r="N135" s="7"/>
      <c r="O135" s="7"/>
      <c r="P135" s="7"/>
    </row>
    <row r="136" spans="1:237" ht="15" x14ac:dyDescent="0.2">
      <c r="B136" s="118"/>
      <c r="C136" s="122"/>
      <c r="D136" s="122"/>
      <c r="E136" s="122"/>
      <c r="F136" s="122"/>
      <c r="G136" s="122"/>
      <c r="H136" s="122"/>
      <c r="I136" s="122"/>
      <c r="J136" s="122"/>
      <c r="K136" s="122"/>
      <c r="L136" s="122"/>
      <c r="M136" s="122"/>
      <c r="N136" s="119"/>
      <c r="O136" s="120"/>
      <c r="P136" s="7"/>
    </row>
    <row r="137" spans="1:237" ht="15" x14ac:dyDescent="0.2">
      <c r="B137" s="118"/>
      <c r="C137" s="122"/>
      <c r="D137" s="122"/>
      <c r="E137" s="122"/>
      <c r="F137" s="122"/>
      <c r="G137" s="122"/>
      <c r="H137" s="122"/>
      <c r="I137" s="122"/>
      <c r="J137" s="122"/>
      <c r="K137" s="122"/>
      <c r="L137" s="122"/>
      <c r="M137" s="122"/>
      <c r="N137" s="119"/>
      <c r="O137" s="120"/>
      <c r="P137" s="7"/>
    </row>
    <row r="138" spans="1:237" ht="15" x14ac:dyDescent="0.2">
      <c r="B138" s="118"/>
      <c r="C138" s="122"/>
      <c r="D138" s="122"/>
      <c r="E138" s="122"/>
      <c r="F138" s="122"/>
      <c r="G138" s="122"/>
      <c r="H138" s="122"/>
      <c r="I138" s="122"/>
      <c r="J138" s="122"/>
      <c r="K138" s="122"/>
      <c r="L138" s="122"/>
      <c r="M138" s="122"/>
      <c r="N138" s="119"/>
      <c r="O138" s="120"/>
      <c r="P138" s="7"/>
    </row>
    <row r="139" spans="1:237" ht="14.25" x14ac:dyDescent="0.2">
      <c r="B139" s="118"/>
      <c r="C139" s="123"/>
      <c r="D139" s="123"/>
      <c r="E139" s="123"/>
      <c r="F139" s="123"/>
      <c r="G139" s="123"/>
      <c r="H139" s="123"/>
      <c r="I139" s="123"/>
      <c r="J139" s="123"/>
      <c r="K139" s="123"/>
      <c r="L139" s="123"/>
      <c r="M139" s="123"/>
      <c r="N139" s="123"/>
      <c r="O139" s="121"/>
      <c r="P139" s="7"/>
    </row>
    <row r="140" spans="1:237" x14ac:dyDescent="0.2">
      <c r="B140" s="118"/>
      <c r="C140" s="66"/>
      <c r="D140" s="66"/>
      <c r="E140" s="67"/>
      <c r="F140" s="68"/>
      <c r="G140" s="69"/>
      <c r="H140" s="69"/>
      <c r="I140" s="71"/>
      <c r="J140" s="69"/>
      <c r="K140" s="69"/>
      <c r="L140" s="7"/>
      <c r="M140" s="7"/>
      <c r="N140" s="7"/>
      <c r="O140" s="7"/>
      <c r="P140" s="7"/>
    </row>
    <row r="141" spans="1:237" x14ac:dyDescent="0.2">
      <c r="B141" s="118"/>
      <c r="C141" s="66"/>
      <c r="D141" s="66"/>
      <c r="E141" s="67"/>
      <c r="F141" s="68"/>
      <c r="G141" s="69"/>
      <c r="H141" s="69"/>
      <c r="I141" s="71"/>
      <c r="J141" s="72"/>
      <c r="K141" s="72"/>
      <c r="L141" s="9"/>
      <c r="M141" s="7"/>
      <c r="N141" s="7"/>
      <c r="O141" s="7"/>
      <c r="P141" s="7"/>
    </row>
    <row r="142" spans="1:237" x14ac:dyDescent="0.2">
      <c r="C142" s="66"/>
      <c r="D142" s="66"/>
      <c r="E142" s="67"/>
      <c r="F142" s="68"/>
      <c r="G142" s="69"/>
      <c r="H142" s="69"/>
      <c r="I142" s="69"/>
      <c r="J142" s="69"/>
      <c r="K142" s="69"/>
      <c r="L142" s="7"/>
    </row>
  </sheetData>
  <sheetProtection algorithmName="SHA-512" hashValue="hzwXE5DxdYV8nIwnMkZL4uty8FrqucvrSRU0Z3Dbxcg3wkFLdc6cw7C07Uyc7VzvqPYnJSUF1XkoOm0z+U/qOA==" saltValue="9yUwDxK+Ky6H+Qsok4v2iA==" spinCount="100000" sheet="1" formatCells="0" formatColumns="0" formatRows="0" selectLockedCells="1" sort="0" autoFilter="0" pivotTables="0"/>
  <autoFilter ref="A16:Q123"/>
  <mergeCells count="21">
    <mergeCell ref="E129:Q129"/>
    <mergeCell ref="E130:Q130"/>
    <mergeCell ref="E131:Q131"/>
    <mergeCell ref="E132:H132"/>
    <mergeCell ref="C133:E133"/>
    <mergeCell ref="E128:Q128"/>
    <mergeCell ref="A4:Q4"/>
    <mergeCell ref="A6:Q6"/>
    <mergeCell ref="O11:P11"/>
    <mergeCell ref="O12:P12"/>
    <mergeCell ref="A14:A15"/>
    <mergeCell ref="B14:B15"/>
    <mergeCell ref="C14:C15"/>
    <mergeCell ref="D14:D15"/>
    <mergeCell ref="E14:E15"/>
    <mergeCell ref="F14:F15"/>
    <mergeCell ref="G14:L14"/>
    <mergeCell ref="M14:Q14"/>
    <mergeCell ref="A121:L121"/>
    <mergeCell ref="A122:K122"/>
    <mergeCell ref="A123:L123"/>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112" max="16"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69"/>
  <sheetViews>
    <sheetView view="pageBreakPreview" topLeftCell="A13"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129</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554</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Kopsav.1!A6</f>
        <v>Objekta nosaukums: „Tramvaju līnijas pieguļošās teritorijas kompleksa rekonstrukcija Liepājā." 1.kārta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383</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Q50</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38.25" x14ac:dyDescent="0.2">
      <c r="A17" s="208"/>
      <c r="B17" s="202" t="s">
        <v>384</v>
      </c>
      <c r="C17" s="222" t="s">
        <v>555</v>
      </c>
      <c r="D17" s="220"/>
      <c r="E17" s="202"/>
      <c r="F17" s="210"/>
      <c r="G17" s="203"/>
      <c r="H17" s="203"/>
      <c r="I17" s="203"/>
      <c r="J17" s="203"/>
      <c r="K17" s="203"/>
      <c r="L17" s="203"/>
      <c r="M17" s="203"/>
      <c r="N17" s="203"/>
      <c r="O17" s="203"/>
      <c r="P17" s="203"/>
      <c r="Q17" s="203"/>
    </row>
    <row r="18" spans="1:17" ht="38.25" customHeight="1" x14ac:dyDescent="0.2">
      <c r="A18" s="208" t="s">
        <v>49</v>
      </c>
      <c r="B18" s="202"/>
      <c r="C18" s="222" t="s">
        <v>556</v>
      </c>
      <c r="D18" s="220" t="s">
        <v>423</v>
      </c>
      <c r="E18" s="202"/>
      <c r="F18" s="210"/>
      <c r="G18" s="203"/>
      <c r="H18" s="203"/>
      <c r="I18" s="203"/>
      <c r="J18" s="203"/>
      <c r="K18" s="203"/>
      <c r="L18" s="203"/>
      <c r="M18" s="203"/>
      <c r="N18" s="203"/>
      <c r="O18" s="203"/>
      <c r="P18" s="203"/>
      <c r="Q18" s="203"/>
    </row>
    <row r="19" spans="1:17" x14ac:dyDescent="0.2">
      <c r="A19" s="105" t="s">
        <v>146</v>
      </c>
      <c r="B19" s="106"/>
      <c r="C19" s="111" t="s">
        <v>451</v>
      </c>
      <c r="D19" s="111"/>
      <c r="E19" s="106" t="s">
        <v>74</v>
      </c>
      <c r="F19" s="107">
        <v>1270</v>
      </c>
      <c r="G19" s="37"/>
      <c r="H19" s="37"/>
      <c r="I19" s="38">
        <f t="shared" ref="I19:I47" si="0">ROUND(G19*H19,2)</f>
        <v>0</v>
      </c>
      <c r="J19" s="37"/>
      <c r="K19" s="37"/>
      <c r="L19" s="38">
        <f t="shared" ref="L19:L47" si="1">I19+J19+K19</f>
        <v>0</v>
      </c>
      <c r="M19" s="38">
        <f t="shared" ref="M19:M47" si="2">ROUND(F19*G19,2)</f>
        <v>0</v>
      </c>
      <c r="N19" s="38">
        <f t="shared" ref="N19:N47" si="3">ROUND(F19*I19,2)</f>
        <v>0</v>
      </c>
      <c r="O19" s="38">
        <f t="shared" ref="O19:O47" si="4">ROUND(F19*J19,2)</f>
        <v>0</v>
      </c>
      <c r="P19" s="38">
        <f t="shared" ref="P19:P47" si="5">ROUND(F19*K19,2)</f>
        <v>0</v>
      </c>
      <c r="Q19" s="38">
        <f t="shared" ref="Q19:Q47" si="6">N19+O19+P19</f>
        <v>0</v>
      </c>
    </row>
    <row r="20" spans="1:17" ht="25.5" x14ac:dyDescent="0.2">
      <c r="A20" s="105" t="s">
        <v>148</v>
      </c>
      <c r="B20" s="106"/>
      <c r="C20" s="111" t="s">
        <v>557</v>
      </c>
      <c r="D20" s="111"/>
      <c r="E20" s="106" t="s">
        <v>68</v>
      </c>
      <c r="F20" s="107">
        <v>4240</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17" ht="25.5" x14ac:dyDescent="0.2">
      <c r="A21" s="105" t="s">
        <v>150</v>
      </c>
      <c r="B21" s="106"/>
      <c r="C21" s="111" t="s">
        <v>455</v>
      </c>
      <c r="D21" s="111"/>
      <c r="E21" s="106" t="s">
        <v>74</v>
      </c>
      <c r="F21" s="107">
        <v>128</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ht="25.5" x14ac:dyDescent="0.2">
      <c r="A22" s="105" t="s">
        <v>108</v>
      </c>
      <c r="B22" s="106"/>
      <c r="C22" s="111" t="s">
        <v>558</v>
      </c>
      <c r="D22" s="111" t="s">
        <v>526</v>
      </c>
      <c r="E22" s="106" t="s">
        <v>68</v>
      </c>
      <c r="F22" s="107">
        <v>245</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ht="25.5" x14ac:dyDescent="0.2">
      <c r="A23" s="105" t="s">
        <v>109</v>
      </c>
      <c r="B23" s="106"/>
      <c r="C23" s="111" t="s">
        <v>559</v>
      </c>
      <c r="D23" s="111" t="s">
        <v>526</v>
      </c>
      <c r="E23" s="106" t="s">
        <v>68</v>
      </c>
      <c r="F23" s="107">
        <v>44</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ht="25.5" x14ac:dyDescent="0.2">
      <c r="A24" s="105" t="s">
        <v>110</v>
      </c>
      <c r="B24" s="106"/>
      <c r="C24" s="111" t="s">
        <v>560</v>
      </c>
      <c r="D24" s="111" t="s">
        <v>526</v>
      </c>
      <c r="E24" s="106" t="s">
        <v>68</v>
      </c>
      <c r="F24" s="107">
        <v>41</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ht="25.5" x14ac:dyDescent="0.2">
      <c r="A25" s="105" t="s">
        <v>111</v>
      </c>
      <c r="B25" s="106"/>
      <c r="C25" s="111" t="s">
        <v>561</v>
      </c>
      <c r="D25" s="111" t="s">
        <v>526</v>
      </c>
      <c r="E25" s="106" t="s">
        <v>68</v>
      </c>
      <c r="F25" s="107">
        <v>306</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ht="38.25" x14ac:dyDescent="0.2">
      <c r="A26" s="105" t="s">
        <v>112</v>
      </c>
      <c r="B26" s="106"/>
      <c r="C26" s="111" t="s">
        <v>562</v>
      </c>
      <c r="D26" s="111" t="s">
        <v>526</v>
      </c>
      <c r="E26" s="106" t="s">
        <v>68</v>
      </c>
      <c r="F26" s="107">
        <v>780</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ht="38.25" x14ac:dyDescent="0.2">
      <c r="A27" s="105" t="s">
        <v>113</v>
      </c>
      <c r="B27" s="106"/>
      <c r="C27" s="111" t="s">
        <v>563</v>
      </c>
      <c r="D27" s="111" t="s">
        <v>526</v>
      </c>
      <c r="E27" s="106" t="s">
        <v>68</v>
      </c>
      <c r="F27" s="107">
        <v>640.5</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ht="25.5" x14ac:dyDescent="0.2">
      <c r="A28" s="105" t="s">
        <v>114</v>
      </c>
      <c r="B28" s="106"/>
      <c r="C28" s="111" t="s">
        <v>564</v>
      </c>
      <c r="D28" s="111" t="s">
        <v>526</v>
      </c>
      <c r="E28" s="106" t="s">
        <v>68</v>
      </c>
      <c r="F28" s="107">
        <v>871</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ht="25.5" x14ac:dyDescent="0.2">
      <c r="A29" s="105" t="s">
        <v>565</v>
      </c>
      <c r="B29" s="106"/>
      <c r="C29" s="111" t="s">
        <v>566</v>
      </c>
      <c r="D29" s="111" t="s">
        <v>526</v>
      </c>
      <c r="E29" s="106" t="s">
        <v>68</v>
      </c>
      <c r="F29" s="107">
        <v>211</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ht="25.5" x14ac:dyDescent="0.2">
      <c r="A30" s="105" t="s">
        <v>567</v>
      </c>
      <c r="B30" s="106"/>
      <c r="C30" s="111" t="s">
        <v>568</v>
      </c>
      <c r="D30" s="111" t="s">
        <v>526</v>
      </c>
      <c r="E30" s="106" t="s">
        <v>68</v>
      </c>
      <c r="F30" s="107">
        <v>2.5</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ht="25.5" x14ac:dyDescent="0.2">
      <c r="A31" s="105" t="s">
        <v>569</v>
      </c>
      <c r="B31" s="106"/>
      <c r="C31" s="111" t="s">
        <v>570</v>
      </c>
      <c r="D31" s="111" t="s">
        <v>526</v>
      </c>
      <c r="E31" s="106" t="s">
        <v>68</v>
      </c>
      <c r="F31" s="107">
        <v>105</v>
      </c>
      <c r="G31" s="37"/>
      <c r="H31" s="37"/>
      <c r="I31" s="38">
        <f t="shared" si="0"/>
        <v>0</v>
      </c>
      <c r="J31" s="37"/>
      <c r="K31" s="37"/>
      <c r="L31" s="38">
        <f t="shared" si="1"/>
        <v>0</v>
      </c>
      <c r="M31" s="38">
        <f t="shared" si="2"/>
        <v>0</v>
      </c>
      <c r="N31" s="38">
        <f t="shared" si="3"/>
        <v>0</v>
      </c>
      <c r="O31" s="38">
        <f t="shared" si="4"/>
        <v>0</v>
      </c>
      <c r="P31" s="38">
        <f t="shared" si="5"/>
        <v>0</v>
      </c>
      <c r="Q31" s="38">
        <f t="shared" si="6"/>
        <v>0</v>
      </c>
    </row>
    <row r="32" spans="1:17" ht="25.5" x14ac:dyDescent="0.2">
      <c r="A32" s="105" t="s">
        <v>571</v>
      </c>
      <c r="B32" s="106"/>
      <c r="C32" s="111" t="s">
        <v>572</v>
      </c>
      <c r="D32" s="111" t="s">
        <v>526</v>
      </c>
      <c r="E32" s="106" t="s">
        <v>68</v>
      </c>
      <c r="F32" s="107">
        <v>14</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237" ht="25.5" x14ac:dyDescent="0.2">
      <c r="A33" s="105" t="s">
        <v>573</v>
      </c>
      <c r="B33" s="106"/>
      <c r="C33" s="111" t="s">
        <v>574</v>
      </c>
      <c r="D33" s="111" t="s">
        <v>526</v>
      </c>
      <c r="E33" s="106" t="s">
        <v>116</v>
      </c>
      <c r="F33" s="107">
        <v>8</v>
      </c>
      <c r="G33" s="37"/>
      <c r="H33" s="37"/>
      <c r="I33" s="38">
        <f t="shared" si="0"/>
        <v>0</v>
      </c>
      <c r="J33" s="37"/>
      <c r="K33" s="37"/>
      <c r="L33" s="38">
        <f t="shared" si="1"/>
        <v>0</v>
      </c>
      <c r="M33" s="38">
        <f t="shared" si="2"/>
        <v>0</v>
      </c>
      <c r="N33" s="38">
        <f t="shared" si="3"/>
        <v>0</v>
      </c>
      <c r="O33" s="38">
        <f t="shared" si="4"/>
        <v>0</v>
      </c>
      <c r="P33" s="38">
        <f t="shared" si="5"/>
        <v>0</v>
      </c>
      <c r="Q33" s="38">
        <f t="shared" si="6"/>
        <v>0</v>
      </c>
    </row>
    <row r="34" spans="1:237" ht="25.5" x14ac:dyDescent="0.2">
      <c r="A34" s="105" t="s">
        <v>575</v>
      </c>
      <c r="B34" s="106"/>
      <c r="C34" s="111" t="s">
        <v>576</v>
      </c>
      <c r="D34" s="111" t="s">
        <v>526</v>
      </c>
      <c r="E34" s="106" t="s">
        <v>116</v>
      </c>
      <c r="F34" s="107">
        <v>51</v>
      </c>
      <c r="G34" s="37"/>
      <c r="H34" s="37"/>
      <c r="I34" s="38">
        <f t="shared" si="0"/>
        <v>0</v>
      </c>
      <c r="J34" s="37"/>
      <c r="K34" s="37"/>
      <c r="L34" s="38">
        <f t="shared" si="1"/>
        <v>0</v>
      </c>
      <c r="M34" s="38">
        <f t="shared" si="2"/>
        <v>0</v>
      </c>
      <c r="N34" s="38">
        <f t="shared" si="3"/>
        <v>0</v>
      </c>
      <c r="O34" s="38">
        <f t="shared" si="4"/>
        <v>0</v>
      </c>
      <c r="P34" s="38">
        <f t="shared" si="5"/>
        <v>0</v>
      </c>
      <c r="Q34" s="38">
        <f t="shared" si="6"/>
        <v>0</v>
      </c>
    </row>
    <row r="35" spans="1:237" ht="25.5" x14ac:dyDescent="0.2">
      <c r="A35" s="105" t="s">
        <v>577</v>
      </c>
      <c r="B35" s="106"/>
      <c r="C35" s="111" t="s">
        <v>578</v>
      </c>
      <c r="D35" s="111" t="s">
        <v>526</v>
      </c>
      <c r="E35" s="106" t="s">
        <v>116</v>
      </c>
      <c r="F35" s="107">
        <v>1</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237" ht="25.5" x14ac:dyDescent="0.2">
      <c r="A36" s="105" t="s">
        <v>579</v>
      </c>
      <c r="B36" s="106"/>
      <c r="C36" s="111" t="s">
        <v>580</v>
      </c>
      <c r="D36" s="111" t="s">
        <v>526</v>
      </c>
      <c r="E36" s="106" t="s">
        <v>116</v>
      </c>
      <c r="F36" s="107">
        <v>1</v>
      </c>
      <c r="G36" s="37"/>
      <c r="H36" s="37"/>
      <c r="I36" s="38">
        <f t="shared" si="0"/>
        <v>0</v>
      </c>
      <c r="J36" s="37"/>
      <c r="K36" s="37"/>
      <c r="L36" s="38">
        <f t="shared" si="1"/>
        <v>0</v>
      </c>
      <c r="M36" s="38">
        <f t="shared" si="2"/>
        <v>0</v>
      </c>
      <c r="N36" s="38">
        <f t="shared" si="3"/>
        <v>0</v>
      </c>
      <c r="O36" s="38">
        <f t="shared" si="4"/>
        <v>0</v>
      </c>
      <c r="P36" s="38">
        <f t="shared" si="5"/>
        <v>0</v>
      </c>
      <c r="Q36" s="38">
        <f t="shared" si="6"/>
        <v>0</v>
      </c>
    </row>
    <row r="37" spans="1:237" ht="25.5" x14ac:dyDescent="0.2">
      <c r="A37" s="105" t="s">
        <v>581</v>
      </c>
      <c r="B37" s="106"/>
      <c r="C37" s="111" t="s">
        <v>582</v>
      </c>
      <c r="D37" s="111" t="s">
        <v>423</v>
      </c>
      <c r="E37" s="106" t="s">
        <v>68</v>
      </c>
      <c r="F37" s="107">
        <v>405</v>
      </c>
      <c r="G37" s="37"/>
      <c r="H37" s="37"/>
      <c r="I37" s="38">
        <f t="shared" si="0"/>
        <v>0</v>
      </c>
      <c r="J37" s="37"/>
      <c r="K37" s="37"/>
      <c r="L37" s="38">
        <f t="shared" si="1"/>
        <v>0</v>
      </c>
      <c r="M37" s="38">
        <f t="shared" si="2"/>
        <v>0</v>
      </c>
      <c r="N37" s="38">
        <f t="shared" si="3"/>
        <v>0</v>
      </c>
      <c r="O37" s="38">
        <f t="shared" si="4"/>
        <v>0</v>
      </c>
      <c r="P37" s="38">
        <f t="shared" si="5"/>
        <v>0</v>
      </c>
      <c r="Q37" s="38">
        <f t="shared" si="6"/>
        <v>0</v>
      </c>
    </row>
    <row r="38" spans="1:237" ht="42" customHeight="1" x14ac:dyDescent="0.2">
      <c r="A38" s="208" t="s">
        <v>50</v>
      </c>
      <c r="B38" s="202" t="s">
        <v>384</v>
      </c>
      <c r="C38" s="222" t="s">
        <v>583</v>
      </c>
      <c r="D38" s="220" t="s">
        <v>423</v>
      </c>
      <c r="E38" s="202"/>
      <c r="F38" s="210"/>
      <c r="G38" s="203"/>
      <c r="H38" s="203"/>
      <c r="I38" s="203"/>
      <c r="J38" s="203"/>
      <c r="K38" s="203"/>
      <c r="L38" s="203"/>
      <c r="M38" s="203"/>
      <c r="N38" s="203"/>
      <c r="O38" s="203"/>
      <c r="P38" s="203"/>
      <c r="Q38" s="203"/>
    </row>
    <row r="39" spans="1:237" x14ac:dyDescent="0.2">
      <c r="A39" s="105" t="s">
        <v>173</v>
      </c>
      <c r="B39" s="106"/>
      <c r="C39" s="111" t="s">
        <v>451</v>
      </c>
      <c r="D39" s="111"/>
      <c r="E39" s="106" t="s">
        <v>74</v>
      </c>
      <c r="F39" s="107">
        <v>146</v>
      </c>
      <c r="G39" s="37"/>
      <c r="H39" s="37"/>
      <c r="I39" s="38">
        <f t="shared" si="0"/>
        <v>0</v>
      </c>
      <c r="J39" s="37"/>
      <c r="K39" s="37"/>
      <c r="L39" s="38">
        <f t="shared" si="1"/>
        <v>0</v>
      </c>
      <c r="M39" s="38">
        <f t="shared" si="2"/>
        <v>0</v>
      </c>
      <c r="N39" s="38">
        <f t="shared" si="3"/>
        <v>0</v>
      </c>
      <c r="O39" s="38">
        <f t="shared" si="4"/>
        <v>0</v>
      </c>
      <c r="P39" s="38">
        <f t="shared" si="5"/>
        <v>0</v>
      </c>
      <c r="Q39" s="38">
        <f t="shared" si="6"/>
        <v>0</v>
      </c>
    </row>
    <row r="40" spans="1:237" ht="25.5" x14ac:dyDescent="0.2">
      <c r="A40" s="105" t="s">
        <v>175</v>
      </c>
      <c r="B40" s="106"/>
      <c r="C40" s="111" t="s">
        <v>557</v>
      </c>
      <c r="D40" s="111"/>
      <c r="E40" s="106" t="s">
        <v>68</v>
      </c>
      <c r="F40" s="107">
        <v>485</v>
      </c>
      <c r="G40" s="37"/>
      <c r="H40" s="37"/>
      <c r="I40" s="38">
        <f t="shared" si="0"/>
        <v>0</v>
      </c>
      <c r="J40" s="37"/>
      <c r="K40" s="37"/>
      <c r="L40" s="38">
        <f t="shared" si="1"/>
        <v>0</v>
      </c>
      <c r="M40" s="38">
        <f t="shared" si="2"/>
        <v>0</v>
      </c>
      <c r="N40" s="38">
        <f t="shared" si="3"/>
        <v>0</v>
      </c>
      <c r="O40" s="38">
        <f t="shared" si="4"/>
        <v>0</v>
      </c>
      <c r="P40" s="38">
        <f t="shared" si="5"/>
        <v>0</v>
      </c>
      <c r="Q40" s="38">
        <f t="shared" si="6"/>
        <v>0</v>
      </c>
    </row>
    <row r="41" spans="1:237" x14ac:dyDescent="0.2">
      <c r="A41" s="105" t="s">
        <v>176</v>
      </c>
      <c r="B41" s="106"/>
      <c r="C41" s="111" t="s">
        <v>469</v>
      </c>
      <c r="D41" s="111"/>
      <c r="E41" s="106" t="s">
        <v>74</v>
      </c>
      <c r="F41" s="107">
        <v>29</v>
      </c>
      <c r="G41" s="37"/>
      <c r="H41" s="37"/>
      <c r="I41" s="38">
        <f t="shared" si="0"/>
        <v>0</v>
      </c>
      <c r="J41" s="37"/>
      <c r="K41" s="37"/>
      <c r="L41" s="38">
        <f t="shared" si="1"/>
        <v>0</v>
      </c>
      <c r="M41" s="38">
        <f t="shared" si="2"/>
        <v>0</v>
      </c>
      <c r="N41" s="38">
        <f t="shared" si="3"/>
        <v>0</v>
      </c>
      <c r="O41" s="38">
        <f t="shared" si="4"/>
        <v>0</v>
      </c>
      <c r="P41" s="38">
        <f t="shared" si="5"/>
        <v>0</v>
      </c>
      <c r="Q41" s="38">
        <f t="shared" si="6"/>
        <v>0</v>
      </c>
    </row>
    <row r="42" spans="1:237" ht="25.5" x14ac:dyDescent="0.2">
      <c r="A42" s="105" t="s">
        <v>91</v>
      </c>
      <c r="B42" s="106"/>
      <c r="C42" s="111" t="s">
        <v>584</v>
      </c>
      <c r="D42" s="111" t="s">
        <v>526</v>
      </c>
      <c r="E42" s="106" t="s">
        <v>68</v>
      </c>
      <c r="F42" s="107">
        <v>373</v>
      </c>
      <c r="G42" s="37"/>
      <c r="H42" s="37"/>
      <c r="I42" s="38">
        <f t="shared" si="0"/>
        <v>0</v>
      </c>
      <c r="J42" s="37"/>
      <c r="K42" s="37"/>
      <c r="L42" s="38">
        <f t="shared" si="1"/>
        <v>0</v>
      </c>
      <c r="M42" s="38">
        <f t="shared" si="2"/>
        <v>0</v>
      </c>
      <c r="N42" s="38">
        <f t="shared" si="3"/>
        <v>0</v>
      </c>
      <c r="O42" s="38">
        <f t="shared" si="4"/>
        <v>0</v>
      </c>
      <c r="P42" s="38">
        <f t="shared" si="5"/>
        <v>0</v>
      </c>
      <c r="Q42" s="38">
        <f t="shared" si="6"/>
        <v>0</v>
      </c>
    </row>
    <row r="43" spans="1:237" ht="25.5" x14ac:dyDescent="0.2">
      <c r="A43" s="105" t="s">
        <v>92</v>
      </c>
      <c r="B43" s="106"/>
      <c r="C43" s="111" t="s">
        <v>585</v>
      </c>
      <c r="D43" s="111" t="s">
        <v>526</v>
      </c>
      <c r="E43" s="106" t="s">
        <v>68</v>
      </c>
      <c r="F43" s="107">
        <v>12</v>
      </c>
      <c r="G43" s="37"/>
      <c r="H43" s="37"/>
      <c r="I43" s="38">
        <f t="shared" si="0"/>
        <v>0</v>
      </c>
      <c r="J43" s="37"/>
      <c r="K43" s="37"/>
      <c r="L43" s="38">
        <f t="shared" si="1"/>
        <v>0</v>
      </c>
      <c r="M43" s="38">
        <f t="shared" si="2"/>
        <v>0</v>
      </c>
      <c r="N43" s="38">
        <f t="shared" si="3"/>
        <v>0</v>
      </c>
      <c r="O43" s="38">
        <f t="shared" si="4"/>
        <v>0</v>
      </c>
      <c r="P43" s="38">
        <f t="shared" si="5"/>
        <v>0</v>
      </c>
      <c r="Q43" s="38">
        <f t="shared" si="6"/>
        <v>0</v>
      </c>
    </row>
    <row r="44" spans="1:237" ht="44.25" customHeight="1" x14ac:dyDescent="0.2">
      <c r="A44" s="208" t="s">
        <v>51</v>
      </c>
      <c r="B44" s="202" t="s">
        <v>384</v>
      </c>
      <c r="C44" s="222" t="s">
        <v>586</v>
      </c>
      <c r="D44" s="220" t="s">
        <v>423</v>
      </c>
      <c r="E44" s="202"/>
      <c r="F44" s="210"/>
      <c r="G44" s="203"/>
      <c r="H44" s="203"/>
      <c r="I44" s="203"/>
      <c r="J44" s="203"/>
      <c r="K44" s="203"/>
      <c r="L44" s="203"/>
      <c r="M44" s="203"/>
      <c r="N44" s="203"/>
      <c r="O44" s="203"/>
      <c r="P44" s="203"/>
      <c r="Q44" s="203"/>
    </row>
    <row r="45" spans="1:237" x14ac:dyDescent="0.2">
      <c r="A45" s="105" t="s">
        <v>240</v>
      </c>
      <c r="B45" s="106"/>
      <c r="C45" s="111" t="s">
        <v>451</v>
      </c>
      <c r="D45" s="111"/>
      <c r="E45" s="106" t="s">
        <v>74</v>
      </c>
      <c r="F45" s="107">
        <v>2.5</v>
      </c>
      <c r="G45" s="37"/>
      <c r="H45" s="37"/>
      <c r="I45" s="38">
        <f t="shared" si="0"/>
        <v>0</v>
      </c>
      <c r="J45" s="37"/>
      <c r="K45" s="37"/>
      <c r="L45" s="38">
        <f t="shared" si="1"/>
        <v>0</v>
      </c>
      <c r="M45" s="38">
        <f t="shared" si="2"/>
        <v>0</v>
      </c>
      <c r="N45" s="38">
        <f t="shared" si="3"/>
        <v>0</v>
      </c>
      <c r="O45" s="38">
        <f t="shared" si="4"/>
        <v>0</v>
      </c>
      <c r="P45" s="38">
        <f t="shared" si="5"/>
        <v>0</v>
      </c>
      <c r="Q45" s="38">
        <f t="shared" si="6"/>
        <v>0</v>
      </c>
    </row>
    <row r="46" spans="1:237" ht="25.5" x14ac:dyDescent="0.2">
      <c r="A46" s="105" t="s">
        <v>242</v>
      </c>
      <c r="B46" s="106"/>
      <c r="C46" s="111" t="s">
        <v>557</v>
      </c>
      <c r="D46" s="111"/>
      <c r="E46" s="106" t="s">
        <v>68</v>
      </c>
      <c r="F46" s="107">
        <v>8</v>
      </c>
      <c r="G46" s="37"/>
      <c r="H46" s="37"/>
      <c r="I46" s="38">
        <f t="shared" si="0"/>
        <v>0</v>
      </c>
      <c r="J46" s="37"/>
      <c r="K46" s="37"/>
      <c r="L46" s="38">
        <f t="shared" si="1"/>
        <v>0</v>
      </c>
      <c r="M46" s="38">
        <f t="shared" si="2"/>
        <v>0</v>
      </c>
      <c r="N46" s="38">
        <f t="shared" si="3"/>
        <v>0</v>
      </c>
      <c r="O46" s="38">
        <f t="shared" si="4"/>
        <v>0</v>
      </c>
      <c r="P46" s="38">
        <f t="shared" si="5"/>
        <v>0</v>
      </c>
      <c r="Q46" s="38">
        <f t="shared" si="6"/>
        <v>0</v>
      </c>
    </row>
    <row r="47" spans="1:237" ht="13.5" thickBot="1" x14ac:dyDescent="0.25">
      <c r="A47" s="108" t="s">
        <v>244</v>
      </c>
      <c r="B47" s="109"/>
      <c r="C47" s="112" t="s">
        <v>587</v>
      </c>
      <c r="D47" s="112"/>
      <c r="E47" s="109" t="s">
        <v>68</v>
      </c>
      <c r="F47" s="110">
        <v>8</v>
      </c>
      <c r="G47" s="77"/>
      <c r="H47" s="77"/>
      <c r="I47" s="78">
        <f t="shared" si="0"/>
        <v>0</v>
      </c>
      <c r="J47" s="77"/>
      <c r="K47" s="77"/>
      <c r="L47" s="78">
        <f t="shared" si="1"/>
        <v>0</v>
      </c>
      <c r="M47" s="78">
        <f t="shared" si="2"/>
        <v>0</v>
      </c>
      <c r="N47" s="78">
        <f t="shared" si="3"/>
        <v>0</v>
      </c>
      <c r="O47" s="78">
        <f t="shared" si="4"/>
        <v>0</v>
      </c>
      <c r="P47" s="78">
        <f t="shared" si="5"/>
        <v>0</v>
      </c>
      <c r="Q47" s="78">
        <f t="shared" si="6"/>
        <v>0</v>
      </c>
    </row>
    <row r="48" spans="1:237" x14ac:dyDescent="0.2">
      <c r="A48" s="324" t="s">
        <v>13</v>
      </c>
      <c r="B48" s="325"/>
      <c r="C48" s="325"/>
      <c r="D48" s="325"/>
      <c r="E48" s="325"/>
      <c r="F48" s="325"/>
      <c r="G48" s="325"/>
      <c r="H48" s="325"/>
      <c r="I48" s="325"/>
      <c r="J48" s="325"/>
      <c r="K48" s="325"/>
      <c r="L48" s="325"/>
      <c r="M48" s="39">
        <f>SUM(M17:M47)</f>
        <v>0</v>
      </c>
      <c r="N48" s="39">
        <f>SUM(N17:N47)</f>
        <v>0</v>
      </c>
      <c r="O48" s="39">
        <f>SUM(O17:O47)</f>
        <v>0</v>
      </c>
      <c r="P48" s="39">
        <f>SUM(P17:P47)</f>
        <v>0</v>
      </c>
      <c r="Q48" s="39">
        <f>SUM(Q17:Q47)</f>
        <v>0</v>
      </c>
      <c r="R48" s="16"/>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row>
    <row r="49" spans="1:237" ht="26.25" customHeight="1" thickBot="1" x14ac:dyDescent="0.25">
      <c r="A49" s="332" t="s">
        <v>37</v>
      </c>
      <c r="B49" s="333"/>
      <c r="C49" s="333"/>
      <c r="D49" s="333"/>
      <c r="E49" s="333"/>
      <c r="F49" s="333"/>
      <c r="G49" s="333"/>
      <c r="H49" s="333"/>
      <c r="I49" s="333"/>
      <c r="J49" s="333"/>
      <c r="K49" s="334"/>
      <c r="L49" s="40"/>
      <c r="M49" s="41"/>
      <c r="N49" s="41"/>
      <c r="O49" s="41">
        <f>ROUND(O48*L49,2)</f>
        <v>0</v>
      </c>
      <c r="P49" s="41"/>
      <c r="Q49" s="41">
        <f>O49</f>
        <v>0</v>
      </c>
      <c r="R49" s="42"/>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c r="IC49" s="43"/>
    </row>
    <row r="50" spans="1:237" ht="16.5" thickBot="1" x14ac:dyDescent="0.25">
      <c r="A50" s="326" t="s">
        <v>35</v>
      </c>
      <c r="B50" s="327"/>
      <c r="C50" s="327"/>
      <c r="D50" s="327"/>
      <c r="E50" s="327"/>
      <c r="F50" s="327"/>
      <c r="G50" s="327"/>
      <c r="H50" s="327"/>
      <c r="I50" s="327"/>
      <c r="J50" s="327"/>
      <c r="K50" s="327"/>
      <c r="L50" s="327"/>
      <c r="M50" s="115">
        <f>M48</f>
        <v>0</v>
      </c>
      <c r="N50" s="115">
        <f>N48</f>
        <v>0</v>
      </c>
      <c r="O50" s="115">
        <f>O48+O49</f>
        <v>0</v>
      </c>
      <c r="P50" s="115">
        <f>P48</f>
        <v>0</v>
      </c>
      <c r="Q50" s="116">
        <f>Q48+Q49</f>
        <v>0</v>
      </c>
      <c r="R50" s="16"/>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row>
    <row r="51" spans="1:237" ht="15" customHeight="1" x14ac:dyDescent="0.2">
      <c r="A51" s="113"/>
      <c r="B51" s="113"/>
      <c r="C51" s="113"/>
      <c r="D51" s="113"/>
      <c r="E51" s="113"/>
      <c r="F51" s="113"/>
      <c r="G51" s="113"/>
      <c r="H51" s="113"/>
      <c r="I51" s="113"/>
      <c r="J51" s="113"/>
      <c r="K51" s="113"/>
      <c r="L51" s="113"/>
      <c r="M51" s="114"/>
      <c r="N51" s="114"/>
      <c r="O51" s="114"/>
      <c r="P51" s="114"/>
      <c r="Q51" s="114"/>
      <c r="R51" s="16"/>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row>
    <row r="52" spans="1:237" ht="12.75" customHeight="1" x14ac:dyDescent="0.2">
      <c r="A52" s="113"/>
      <c r="B52" s="113"/>
      <c r="C52" s="113"/>
      <c r="D52" s="113"/>
      <c r="E52" s="113"/>
      <c r="F52" s="113"/>
      <c r="G52" s="113"/>
      <c r="H52" s="113"/>
      <c r="I52" s="113"/>
      <c r="J52" s="113"/>
      <c r="K52" s="113"/>
      <c r="L52" s="113"/>
      <c r="M52" s="113"/>
      <c r="N52" s="113"/>
      <c r="O52" s="113"/>
      <c r="P52" s="113"/>
      <c r="Q52" s="114"/>
      <c r="R52" s="16"/>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row>
    <row r="53" spans="1:237" x14ac:dyDescent="0.2">
      <c r="A53" s="117" t="s">
        <v>36</v>
      </c>
      <c r="B53" s="113"/>
      <c r="C53" s="113"/>
      <c r="D53" s="113"/>
      <c r="E53" s="113"/>
      <c r="F53" s="113"/>
      <c r="G53" s="113"/>
      <c r="H53" s="113"/>
      <c r="I53" s="113"/>
      <c r="J53" s="113"/>
      <c r="K53" s="113"/>
      <c r="L53" s="113"/>
      <c r="M53" s="114"/>
      <c r="N53" s="114"/>
      <c r="O53" s="114"/>
      <c r="P53" s="114"/>
      <c r="Q53" s="114"/>
      <c r="R53" s="16"/>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row>
    <row r="54" spans="1:237" x14ac:dyDescent="0.2">
      <c r="A54" s="44"/>
      <c r="B54" s="44"/>
      <c r="C54" s="45"/>
      <c r="D54" s="45"/>
      <c r="E54" s="46"/>
      <c r="F54" s="47"/>
      <c r="G54" s="48"/>
      <c r="H54" s="48"/>
      <c r="I54" s="48"/>
      <c r="J54" s="48"/>
      <c r="K54" s="48"/>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c r="GS54" s="44"/>
      <c r="GT54" s="44"/>
      <c r="GU54" s="44"/>
      <c r="GV54" s="44"/>
      <c r="GW54" s="44"/>
      <c r="GX54" s="44"/>
      <c r="GY54" s="44"/>
      <c r="GZ54" s="44"/>
      <c r="HA54" s="44"/>
      <c r="HB54" s="44"/>
      <c r="HC54" s="44"/>
      <c r="HD54" s="44"/>
      <c r="HE54" s="44"/>
      <c r="HF54" s="44"/>
      <c r="HG54" s="44"/>
      <c r="HH54" s="44"/>
      <c r="HI54" s="44"/>
      <c r="HJ54" s="44"/>
      <c r="HK54" s="44"/>
      <c r="HL54" s="44"/>
      <c r="HM54" s="44"/>
      <c r="HN54" s="44"/>
      <c r="HO54" s="44"/>
      <c r="HP54" s="44"/>
      <c r="HQ54" s="44"/>
      <c r="HR54" s="44"/>
      <c r="HS54" s="44"/>
      <c r="HT54" s="44"/>
      <c r="HU54" s="44"/>
      <c r="HV54" s="44"/>
      <c r="HW54" s="44"/>
      <c r="HX54" s="44"/>
      <c r="HY54" s="44"/>
      <c r="HZ54" s="44"/>
      <c r="IA54" s="44"/>
      <c r="IB54" s="44"/>
      <c r="IC54" s="44"/>
    </row>
    <row r="55" spans="1:237" x14ac:dyDescent="0.2">
      <c r="A55" s="44"/>
      <c r="B55" s="44"/>
      <c r="C55" s="8"/>
      <c r="D55" s="49" t="s">
        <v>8</v>
      </c>
      <c r="E55" s="328">
        <f>Būv.KOPTĀME_!B30</f>
        <v>0</v>
      </c>
      <c r="F55" s="329"/>
      <c r="G55" s="329"/>
      <c r="H55" s="329"/>
      <c r="I55" s="329"/>
      <c r="J55" s="329"/>
      <c r="K55" s="329"/>
      <c r="L55" s="329"/>
      <c r="M55" s="329"/>
      <c r="N55" s="329"/>
      <c r="O55" s="329"/>
      <c r="P55" s="329"/>
      <c r="Q55" s="329"/>
      <c r="R55" s="48"/>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c r="GG55" s="44"/>
      <c r="GH55" s="44"/>
      <c r="GI55" s="44"/>
      <c r="GJ55" s="44"/>
      <c r="GK55" s="44"/>
      <c r="GL55" s="44"/>
      <c r="GM55" s="44"/>
      <c r="GN55" s="44"/>
      <c r="GO55" s="44"/>
      <c r="GP55" s="44"/>
      <c r="GQ55" s="44"/>
      <c r="GR55" s="44"/>
      <c r="GS55" s="44"/>
      <c r="GT55" s="44"/>
      <c r="GU55" s="44"/>
      <c r="GV55" s="44"/>
      <c r="GW55" s="44"/>
      <c r="GX55" s="44"/>
      <c r="GY55" s="44"/>
      <c r="GZ55" s="44"/>
      <c r="HA55" s="44"/>
      <c r="HB55" s="44"/>
      <c r="HC55" s="44"/>
      <c r="HD55" s="44"/>
      <c r="HE55" s="44"/>
      <c r="HF55" s="44"/>
      <c r="HG55" s="44"/>
      <c r="HH55" s="44"/>
      <c r="HI55" s="44"/>
      <c r="HJ55" s="44"/>
      <c r="HK55" s="44"/>
      <c r="HL55" s="44"/>
      <c r="HM55" s="44"/>
      <c r="HN55" s="44"/>
      <c r="HO55" s="44"/>
      <c r="HP55" s="44"/>
      <c r="HQ55" s="44"/>
      <c r="HR55" s="44"/>
      <c r="HS55" s="44"/>
      <c r="HT55" s="44"/>
      <c r="HU55" s="44"/>
      <c r="HV55" s="44"/>
      <c r="HW55" s="44"/>
      <c r="HX55" s="44"/>
      <c r="HY55" s="44"/>
      <c r="HZ55" s="44"/>
      <c r="IA55" s="44"/>
      <c r="IB55" s="44"/>
      <c r="IC55" s="44"/>
    </row>
    <row r="56" spans="1:237" x14ac:dyDescent="0.2">
      <c r="A56" s="50"/>
      <c r="B56" s="50"/>
      <c r="C56" s="8"/>
      <c r="D56" s="8"/>
      <c r="E56" s="321" t="s">
        <v>9</v>
      </c>
      <c r="F56" s="321"/>
      <c r="G56" s="321"/>
      <c r="H56" s="321"/>
      <c r="I56" s="321"/>
      <c r="J56" s="321"/>
      <c r="K56" s="321"/>
      <c r="L56" s="321"/>
      <c r="M56" s="321"/>
      <c r="N56" s="321"/>
      <c r="O56" s="321"/>
      <c r="P56" s="321"/>
      <c r="Q56" s="321"/>
      <c r="R56" s="16"/>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row>
    <row r="57" spans="1:237" x14ac:dyDescent="0.2">
      <c r="A57" s="51"/>
      <c r="B57" s="51"/>
      <c r="C57" s="8"/>
      <c r="D57" s="52" t="s">
        <v>14</v>
      </c>
      <c r="E57" s="330">
        <f>Kopsav.1!C44</f>
        <v>0</v>
      </c>
      <c r="F57" s="331"/>
      <c r="G57" s="331"/>
      <c r="H57" s="331"/>
      <c r="I57" s="331"/>
      <c r="J57" s="331"/>
      <c r="K57" s="331"/>
      <c r="L57" s="331"/>
      <c r="M57" s="331"/>
      <c r="N57" s="331"/>
      <c r="O57" s="331"/>
      <c r="P57" s="331"/>
      <c r="Q57" s="331"/>
      <c r="R57" s="16"/>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row>
    <row r="58" spans="1:237" x14ac:dyDescent="0.2">
      <c r="A58" s="51"/>
      <c r="B58" s="51"/>
      <c r="C58" s="53"/>
      <c r="D58" s="53"/>
      <c r="E58" s="321" t="s">
        <v>9</v>
      </c>
      <c r="F58" s="321"/>
      <c r="G58" s="321"/>
      <c r="H58" s="321"/>
      <c r="I58" s="321"/>
      <c r="J58" s="321"/>
      <c r="K58" s="321"/>
      <c r="L58" s="321"/>
      <c r="M58" s="321"/>
      <c r="N58" s="321"/>
      <c r="O58" s="321"/>
      <c r="P58" s="321"/>
      <c r="Q58" s="321"/>
      <c r="R58" s="16"/>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row>
    <row r="59" spans="1:237" x14ac:dyDescent="0.2">
      <c r="A59" s="51"/>
      <c r="B59" s="51"/>
      <c r="C59" s="8"/>
      <c r="D59" s="52" t="s">
        <v>15</v>
      </c>
      <c r="E59" s="322"/>
      <c r="F59" s="322"/>
      <c r="G59" s="322"/>
      <c r="H59" s="322"/>
      <c r="I59" s="54"/>
      <c r="J59" s="54"/>
      <c r="K59" s="54"/>
      <c r="L59" s="55"/>
      <c r="M59" s="55"/>
      <c r="N59" s="55"/>
      <c r="O59" s="55"/>
      <c r="P59" s="55"/>
      <c r="Q59" s="55"/>
      <c r="R59" s="16"/>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row>
    <row r="60" spans="1:237" x14ac:dyDescent="0.2">
      <c r="A60" s="51"/>
      <c r="B60" s="51"/>
      <c r="C60" s="323"/>
      <c r="D60" s="323"/>
      <c r="E60" s="323"/>
      <c r="F60" s="56"/>
      <c r="G60" s="57"/>
      <c r="H60" s="57"/>
      <c r="I60" s="57"/>
      <c r="J60" s="57"/>
      <c r="K60" s="57"/>
      <c r="L60" s="58"/>
      <c r="M60" s="58"/>
      <c r="N60" s="58"/>
      <c r="O60" s="58"/>
      <c r="P60" s="55"/>
      <c r="Q60" s="55"/>
      <c r="R60" s="16"/>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row>
    <row r="61" spans="1:237" x14ac:dyDescent="0.2">
      <c r="A61" s="59"/>
      <c r="B61" s="59"/>
      <c r="C61" s="60"/>
      <c r="D61" s="60"/>
      <c r="E61" s="61"/>
      <c r="F61" s="56"/>
      <c r="G61" s="62"/>
      <c r="H61" s="63"/>
      <c r="I61" s="63"/>
      <c r="J61" s="63"/>
      <c r="K61" s="63"/>
      <c r="L61" s="64"/>
      <c r="M61" s="64"/>
      <c r="N61" s="64"/>
      <c r="O61" s="64"/>
      <c r="P61" s="65"/>
      <c r="Q61" s="65"/>
      <c r="R61" s="18"/>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row>
    <row r="62" spans="1:237" x14ac:dyDescent="0.2">
      <c r="B62" s="118"/>
      <c r="C62" s="66"/>
      <c r="D62" s="66"/>
      <c r="E62" s="67"/>
      <c r="F62" s="68"/>
      <c r="G62" s="69"/>
      <c r="H62" s="69"/>
      <c r="I62" s="70"/>
      <c r="J62" s="69"/>
      <c r="K62" s="69"/>
      <c r="L62" s="7"/>
      <c r="M62" s="7"/>
      <c r="N62" s="7"/>
      <c r="O62" s="7"/>
      <c r="P62" s="7"/>
    </row>
    <row r="63" spans="1:237" ht="15" x14ac:dyDescent="0.2">
      <c r="B63" s="118"/>
      <c r="C63" s="122"/>
      <c r="D63" s="122"/>
      <c r="E63" s="122"/>
      <c r="F63" s="122"/>
      <c r="G63" s="122"/>
      <c r="H63" s="122"/>
      <c r="I63" s="122"/>
      <c r="J63" s="122"/>
      <c r="K63" s="122"/>
      <c r="L63" s="122"/>
      <c r="M63" s="122"/>
      <c r="N63" s="119"/>
      <c r="O63" s="120"/>
      <c r="P63" s="7"/>
    </row>
    <row r="64" spans="1:237" ht="15" x14ac:dyDescent="0.2">
      <c r="B64" s="118"/>
      <c r="C64" s="122"/>
      <c r="D64" s="122"/>
      <c r="E64" s="122"/>
      <c r="F64" s="122"/>
      <c r="G64" s="122"/>
      <c r="H64" s="122"/>
      <c r="I64" s="122"/>
      <c r="J64" s="122"/>
      <c r="K64" s="122"/>
      <c r="L64" s="122"/>
      <c r="M64" s="122"/>
      <c r="N64" s="119"/>
      <c r="O64" s="120"/>
      <c r="P64" s="7"/>
    </row>
    <row r="65" spans="2:16" ht="15" x14ac:dyDescent="0.2">
      <c r="B65" s="118"/>
      <c r="C65" s="122"/>
      <c r="D65" s="122"/>
      <c r="E65" s="122"/>
      <c r="F65" s="122"/>
      <c r="G65" s="122"/>
      <c r="H65" s="122"/>
      <c r="I65" s="122"/>
      <c r="J65" s="122"/>
      <c r="K65" s="122"/>
      <c r="L65" s="122"/>
      <c r="M65" s="122"/>
      <c r="N65" s="119"/>
      <c r="O65" s="120"/>
      <c r="P65" s="7"/>
    </row>
    <row r="66" spans="2:16" ht="14.25" x14ac:dyDescent="0.2">
      <c r="B66" s="118"/>
      <c r="C66" s="123"/>
      <c r="D66" s="123"/>
      <c r="E66" s="123"/>
      <c r="F66" s="123"/>
      <c r="G66" s="123"/>
      <c r="H66" s="123"/>
      <c r="I66" s="123"/>
      <c r="J66" s="123"/>
      <c r="K66" s="123"/>
      <c r="L66" s="123"/>
      <c r="M66" s="123"/>
      <c r="N66" s="123"/>
      <c r="O66" s="121"/>
      <c r="P66" s="7"/>
    </row>
    <row r="67" spans="2:16" x14ac:dyDescent="0.2">
      <c r="B67" s="118"/>
      <c r="C67" s="66"/>
      <c r="D67" s="66"/>
      <c r="E67" s="67"/>
      <c r="F67" s="68"/>
      <c r="G67" s="69"/>
      <c r="H67" s="69"/>
      <c r="I67" s="71"/>
      <c r="J67" s="69"/>
      <c r="K67" s="69"/>
      <c r="L67" s="7"/>
      <c r="M67" s="7"/>
      <c r="N67" s="7"/>
      <c r="O67" s="7"/>
      <c r="P67" s="7"/>
    </row>
    <row r="68" spans="2:16" x14ac:dyDescent="0.2">
      <c r="B68" s="118"/>
      <c r="C68" s="66"/>
      <c r="D68" s="66"/>
      <c r="E68" s="67"/>
      <c r="F68" s="68"/>
      <c r="G68" s="69"/>
      <c r="H68" s="69"/>
      <c r="I68" s="71"/>
      <c r="J68" s="72"/>
      <c r="K68" s="72"/>
      <c r="L68" s="9"/>
      <c r="M68" s="7"/>
      <c r="N68" s="7"/>
      <c r="O68" s="7"/>
      <c r="P68" s="7"/>
    </row>
    <row r="69" spans="2:16" x14ac:dyDescent="0.2">
      <c r="C69" s="66"/>
      <c r="D69" s="66"/>
      <c r="E69" s="67"/>
      <c r="F69" s="68"/>
      <c r="G69" s="69"/>
      <c r="H69" s="69"/>
      <c r="I69" s="69"/>
      <c r="J69" s="69"/>
      <c r="K69" s="69"/>
      <c r="L69" s="7"/>
    </row>
  </sheetData>
  <sheetProtection algorithmName="SHA-512" hashValue="XDAEWHj/Cp3l5pBYA70GASZktRd2D+fpc3RyjD7d2+6ZFyY1hHTrSdbFyICm6rbqfxwMKNno5hetvK2FumtxPg==" saltValue="E/gfLq0OUzkwshAfZ4ocWg==" spinCount="100000" sheet="1" formatCells="0" formatColumns="0" formatRows="0" selectLockedCells="1" sort="0" autoFilter="0" pivotTables="0"/>
  <autoFilter ref="A16:Q50"/>
  <mergeCells count="21">
    <mergeCell ref="E56:Q56"/>
    <mergeCell ref="E57:Q57"/>
    <mergeCell ref="E58:Q58"/>
    <mergeCell ref="E59:H59"/>
    <mergeCell ref="C60:E60"/>
    <mergeCell ref="E55:Q55"/>
    <mergeCell ref="A4:Q4"/>
    <mergeCell ref="A6:Q6"/>
    <mergeCell ref="O11:P11"/>
    <mergeCell ref="O12:P12"/>
    <mergeCell ref="A14:A15"/>
    <mergeCell ref="B14:B15"/>
    <mergeCell ref="C14:C15"/>
    <mergeCell ref="D14:D15"/>
    <mergeCell ref="E14:E15"/>
    <mergeCell ref="F14:F15"/>
    <mergeCell ref="G14:L14"/>
    <mergeCell ref="M14:Q14"/>
    <mergeCell ref="A48:L48"/>
    <mergeCell ref="A49:K49"/>
    <mergeCell ref="A50:L50"/>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29" max="16"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109"/>
  <sheetViews>
    <sheetView view="pageBreakPreview"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130</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588</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225"/>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49" t="str">
        <f>Būv.KOPTĀME_!A11</f>
        <v>Būves nosaukums:  Tramvaju līnijas pieguļošās teritorijas kompleksa rekonstrukcija Liepājā.</v>
      </c>
      <c r="B4" s="349"/>
      <c r="C4" s="349"/>
      <c r="D4" s="349"/>
      <c r="E4" s="349"/>
      <c r="F4" s="349"/>
      <c r="G4" s="349"/>
      <c r="H4" s="349"/>
      <c r="I4" s="349"/>
      <c r="J4" s="349"/>
      <c r="K4" s="349"/>
      <c r="L4" s="349"/>
      <c r="M4" s="349"/>
      <c r="N4" s="349"/>
      <c r="O4" s="349"/>
      <c r="P4" s="349"/>
      <c r="Q4" s="349"/>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Kopsav.1!A6</f>
        <v>Objekta nosaukums: „Tramvaju līnijas pieguļošās teritorijas kompleksa rekonstrukcija Liepājā." 1.kārta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589</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Q90</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25.5" x14ac:dyDescent="0.2">
      <c r="A17" s="208" t="s">
        <v>49</v>
      </c>
      <c r="B17" s="202" t="s">
        <v>143</v>
      </c>
      <c r="C17" s="222" t="s">
        <v>590</v>
      </c>
      <c r="D17" s="220" t="s">
        <v>591</v>
      </c>
      <c r="E17" s="202"/>
      <c r="F17" s="202"/>
      <c r="G17" s="203"/>
      <c r="H17" s="203"/>
      <c r="I17" s="203"/>
      <c r="J17" s="203"/>
      <c r="K17" s="203"/>
      <c r="L17" s="203"/>
      <c r="M17" s="203"/>
      <c r="N17" s="203"/>
      <c r="O17" s="203"/>
      <c r="P17" s="203"/>
      <c r="Q17" s="203"/>
    </row>
    <row r="18" spans="1:17" ht="25.5" x14ac:dyDescent="0.2">
      <c r="A18" s="105" t="s">
        <v>67</v>
      </c>
      <c r="B18" s="106"/>
      <c r="C18" s="111" t="s">
        <v>592</v>
      </c>
      <c r="D18" s="111"/>
      <c r="E18" s="106" t="s">
        <v>81</v>
      </c>
      <c r="F18" s="206">
        <v>2</v>
      </c>
      <c r="G18" s="37"/>
      <c r="H18" s="37"/>
      <c r="I18" s="38">
        <f t="shared" ref="I18:I59" si="0">ROUND(G18*H18,2)</f>
        <v>0</v>
      </c>
      <c r="J18" s="37"/>
      <c r="K18" s="37"/>
      <c r="L18" s="38">
        <f t="shared" ref="L18:L59" si="1">I18+J18+K18</f>
        <v>0</v>
      </c>
      <c r="M18" s="38">
        <f t="shared" ref="M18:M59" si="2">ROUND(F18*G18,2)</f>
        <v>0</v>
      </c>
      <c r="N18" s="38">
        <f t="shared" ref="N18:N59" si="3">ROUND(F18*I18,2)</f>
        <v>0</v>
      </c>
      <c r="O18" s="38">
        <f t="shared" ref="O18:O59" si="4">ROUND(F18*J18,2)</f>
        <v>0</v>
      </c>
      <c r="P18" s="38">
        <f t="shared" ref="P18:P59" si="5">ROUND(F18*K18,2)</f>
        <v>0</v>
      </c>
      <c r="Q18" s="38">
        <f t="shared" ref="Q18:Q59" si="6">N18+O18+P18</f>
        <v>0</v>
      </c>
    </row>
    <row r="19" spans="1:17" ht="76.5" x14ac:dyDescent="0.2">
      <c r="A19" s="105" t="s">
        <v>69</v>
      </c>
      <c r="B19" s="105"/>
      <c r="C19" s="111" t="s">
        <v>593</v>
      </c>
      <c r="D19" s="111"/>
      <c r="E19" s="106" t="s">
        <v>107</v>
      </c>
      <c r="F19" s="206">
        <v>1</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17" ht="25.5" x14ac:dyDescent="0.2">
      <c r="A20" s="105" t="s">
        <v>71</v>
      </c>
      <c r="B20" s="105"/>
      <c r="C20" s="205" t="s">
        <v>594</v>
      </c>
      <c r="D20" s="111"/>
      <c r="E20" s="106" t="s">
        <v>81</v>
      </c>
      <c r="F20" s="206">
        <v>3</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17" x14ac:dyDescent="0.2">
      <c r="A21" s="105" t="s">
        <v>108</v>
      </c>
      <c r="B21" s="105"/>
      <c r="C21" s="205" t="s">
        <v>595</v>
      </c>
      <c r="D21" s="111"/>
      <c r="E21" s="106" t="s">
        <v>81</v>
      </c>
      <c r="F21" s="206">
        <v>6</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ht="25.5" x14ac:dyDescent="0.2">
      <c r="A22" s="105" t="s">
        <v>109</v>
      </c>
      <c r="B22" s="105"/>
      <c r="C22" s="205" t="s">
        <v>596</v>
      </c>
      <c r="D22" s="111"/>
      <c r="E22" s="106" t="s">
        <v>81</v>
      </c>
      <c r="F22" s="206">
        <v>3</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x14ac:dyDescent="0.2">
      <c r="A23" s="105"/>
      <c r="B23" s="105"/>
      <c r="C23" s="205" t="s">
        <v>597</v>
      </c>
      <c r="D23" s="111"/>
      <c r="E23" s="106" t="s">
        <v>107</v>
      </c>
      <c r="F23" s="206">
        <v>1</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x14ac:dyDescent="0.2">
      <c r="A24" s="105" t="s">
        <v>110</v>
      </c>
      <c r="B24" s="105"/>
      <c r="C24" s="111" t="s">
        <v>598</v>
      </c>
      <c r="D24" s="111"/>
      <c r="E24" s="106" t="s">
        <v>70</v>
      </c>
      <c r="F24" s="106">
        <v>2</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x14ac:dyDescent="0.2">
      <c r="A25" s="105" t="s">
        <v>111</v>
      </c>
      <c r="B25" s="105"/>
      <c r="C25" s="111" t="s">
        <v>599</v>
      </c>
      <c r="D25" s="111"/>
      <c r="E25" s="106" t="s">
        <v>81</v>
      </c>
      <c r="F25" s="106">
        <v>2</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x14ac:dyDescent="0.2">
      <c r="A26" s="105" t="s">
        <v>112</v>
      </c>
      <c r="B26" s="105"/>
      <c r="C26" s="111" t="s">
        <v>600</v>
      </c>
      <c r="D26" s="111"/>
      <c r="E26" s="106" t="s">
        <v>70</v>
      </c>
      <c r="F26" s="106">
        <v>3</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ht="25.5" x14ac:dyDescent="0.2">
      <c r="A27" s="105" t="s">
        <v>113</v>
      </c>
      <c r="B27" s="105"/>
      <c r="C27" s="111" t="s">
        <v>601</v>
      </c>
      <c r="D27" s="111"/>
      <c r="E27" s="106" t="s">
        <v>81</v>
      </c>
      <c r="F27" s="106">
        <v>2</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x14ac:dyDescent="0.2">
      <c r="A28" s="105" t="s">
        <v>114</v>
      </c>
      <c r="B28" s="105"/>
      <c r="C28" s="111" t="s">
        <v>602</v>
      </c>
      <c r="D28" s="111"/>
      <c r="E28" s="106" t="s">
        <v>81</v>
      </c>
      <c r="F28" s="106">
        <v>1</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s="12" customFormat="1" x14ac:dyDescent="0.2">
      <c r="A29" s="105" t="s">
        <v>565</v>
      </c>
      <c r="B29" s="105"/>
      <c r="C29" s="111" t="s">
        <v>603</v>
      </c>
      <c r="D29" s="111"/>
      <c r="E29" s="106" t="s">
        <v>107</v>
      </c>
      <c r="F29" s="206">
        <v>1</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s="12" customFormat="1" ht="76.5" x14ac:dyDescent="0.2">
      <c r="A30" s="105" t="s">
        <v>567</v>
      </c>
      <c r="B30" s="105"/>
      <c r="C30" s="111" t="s">
        <v>604</v>
      </c>
      <c r="D30" s="111"/>
      <c r="E30" s="106" t="s">
        <v>107</v>
      </c>
      <c r="F30" s="206">
        <v>1</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s="12" customFormat="1" ht="25.5" x14ac:dyDescent="0.2">
      <c r="A31" s="105" t="s">
        <v>569</v>
      </c>
      <c r="B31" s="106"/>
      <c r="C31" s="205" t="s">
        <v>605</v>
      </c>
      <c r="D31" s="205"/>
      <c r="E31" s="106" t="s">
        <v>81</v>
      </c>
      <c r="F31" s="206">
        <v>6</v>
      </c>
      <c r="G31" s="37"/>
      <c r="H31" s="37"/>
      <c r="I31" s="38">
        <f t="shared" si="0"/>
        <v>0</v>
      </c>
      <c r="J31" s="37"/>
      <c r="K31" s="37"/>
      <c r="L31" s="38">
        <f t="shared" si="1"/>
        <v>0</v>
      </c>
      <c r="M31" s="38">
        <f t="shared" si="2"/>
        <v>0</v>
      </c>
      <c r="N31" s="38">
        <f t="shared" si="3"/>
        <v>0</v>
      </c>
      <c r="O31" s="38">
        <f t="shared" si="4"/>
        <v>0</v>
      </c>
      <c r="P31" s="38">
        <f t="shared" si="5"/>
        <v>0</v>
      </c>
      <c r="Q31" s="38">
        <f t="shared" si="6"/>
        <v>0</v>
      </c>
    </row>
    <row r="32" spans="1:17" s="12" customFormat="1" ht="25.5" x14ac:dyDescent="0.2">
      <c r="A32" s="105" t="s">
        <v>571</v>
      </c>
      <c r="B32" s="106"/>
      <c r="C32" s="205" t="s">
        <v>606</v>
      </c>
      <c r="D32" s="205"/>
      <c r="E32" s="106" t="s">
        <v>81</v>
      </c>
      <c r="F32" s="206">
        <v>3</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17" s="12" customFormat="1" ht="25.5" x14ac:dyDescent="0.2">
      <c r="A33" s="105" t="s">
        <v>573</v>
      </c>
      <c r="B33" s="105"/>
      <c r="C33" s="205" t="s">
        <v>596</v>
      </c>
      <c r="D33" s="111"/>
      <c r="E33" s="106" t="s">
        <v>81</v>
      </c>
      <c r="F33" s="206">
        <v>3</v>
      </c>
      <c r="G33" s="37"/>
      <c r="H33" s="37"/>
      <c r="I33" s="38">
        <f t="shared" si="0"/>
        <v>0</v>
      </c>
      <c r="J33" s="37"/>
      <c r="K33" s="37"/>
      <c r="L33" s="38">
        <f t="shared" si="1"/>
        <v>0</v>
      </c>
      <c r="M33" s="38">
        <f t="shared" si="2"/>
        <v>0</v>
      </c>
      <c r="N33" s="38">
        <f t="shared" si="3"/>
        <v>0</v>
      </c>
      <c r="O33" s="38">
        <f t="shared" si="4"/>
        <v>0</v>
      </c>
      <c r="P33" s="38">
        <f t="shared" si="5"/>
        <v>0</v>
      </c>
      <c r="Q33" s="38">
        <f t="shared" si="6"/>
        <v>0</v>
      </c>
    </row>
    <row r="34" spans="1:17" s="12" customFormat="1" x14ac:dyDescent="0.2">
      <c r="A34" s="105" t="s">
        <v>575</v>
      </c>
      <c r="B34" s="106"/>
      <c r="C34" s="111" t="s">
        <v>607</v>
      </c>
      <c r="D34" s="111"/>
      <c r="E34" s="106" t="s">
        <v>81</v>
      </c>
      <c r="F34" s="206">
        <v>11</v>
      </c>
      <c r="G34" s="37"/>
      <c r="H34" s="37"/>
      <c r="I34" s="38">
        <f t="shared" si="0"/>
        <v>0</v>
      </c>
      <c r="J34" s="37"/>
      <c r="K34" s="37"/>
      <c r="L34" s="38">
        <f t="shared" si="1"/>
        <v>0</v>
      </c>
      <c r="M34" s="38">
        <f t="shared" si="2"/>
        <v>0</v>
      </c>
      <c r="N34" s="38">
        <f t="shared" si="3"/>
        <v>0</v>
      </c>
      <c r="O34" s="38">
        <f t="shared" si="4"/>
        <v>0</v>
      </c>
      <c r="P34" s="38">
        <f t="shared" si="5"/>
        <v>0</v>
      </c>
      <c r="Q34" s="38">
        <f t="shared" si="6"/>
        <v>0</v>
      </c>
    </row>
    <row r="35" spans="1:17" s="12" customFormat="1" x14ac:dyDescent="0.2">
      <c r="A35" s="105"/>
      <c r="B35" s="106"/>
      <c r="C35" s="205" t="s">
        <v>597</v>
      </c>
      <c r="D35" s="111"/>
      <c r="E35" s="106" t="s">
        <v>107</v>
      </c>
      <c r="F35" s="206">
        <v>1</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17" s="12" customFormat="1" x14ac:dyDescent="0.2">
      <c r="A36" s="105" t="s">
        <v>577</v>
      </c>
      <c r="B36" s="105"/>
      <c r="C36" s="111" t="s">
        <v>598</v>
      </c>
      <c r="D36" s="111"/>
      <c r="E36" s="106" t="s">
        <v>70</v>
      </c>
      <c r="F36" s="106">
        <v>2</v>
      </c>
      <c r="G36" s="37"/>
      <c r="H36" s="37"/>
      <c r="I36" s="38">
        <f t="shared" si="0"/>
        <v>0</v>
      </c>
      <c r="J36" s="37"/>
      <c r="K36" s="37"/>
      <c r="L36" s="38">
        <f t="shared" si="1"/>
        <v>0</v>
      </c>
      <c r="M36" s="38">
        <f t="shared" si="2"/>
        <v>0</v>
      </c>
      <c r="N36" s="38">
        <f t="shared" si="3"/>
        <v>0</v>
      </c>
      <c r="O36" s="38">
        <f t="shared" si="4"/>
        <v>0</v>
      </c>
      <c r="P36" s="38">
        <f t="shared" si="5"/>
        <v>0</v>
      </c>
      <c r="Q36" s="38">
        <f t="shared" si="6"/>
        <v>0</v>
      </c>
    </row>
    <row r="37" spans="1:17" s="12" customFormat="1" x14ac:dyDescent="0.2">
      <c r="A37" s="105" t="s">
        <v>579</v>
      </c>
      <c r="B37" s="105"/>
      <c r="C37" s="111" t="s">
        <v>599</v>
      </c>
      <c r="D37" s="111"/>
      <c r="E37" s="106" t="s">
        <v>81</v>
      </c>
      <c r="F37" s="106">
        <v>2</v>
      </c>
      <c r="G37" s="37"/>
      <c r="H37" s="37"/>
      <c r="I37" s="38">
        <f t="shared" si="0"/>
        <v>0</v>
      </c>
      <c r="J37" s="37"/>
      <c r="K37" s="37"/>
      <c r="L37" s="38">
        <f t="shared" si="1"/>
        <v>0</v>
      </c>
      <c r="M37" s="38">
        <f t="shared" si="2"/>
        <v>0</v>
      </c>
      <c r="N37" s="38">
        <f t="shared" si="3"/>
        <v>0</v>
      </c>
      <c r="O37" s="38">
        <f t="shared" si="4"/>
        <v>0</v>
      </c>
      <c r="P37" s="38">
        <f t="shared" si="5"/>
        <v>0</v>
      </c>
      <c r="Q37" s="38">
        <f t="shared" si="6"/>
        <v>0</v>
      </c>
    </row>
    <row r="38" spans="1:17" s="12" customFormat="1" x14ac:dyDescent="0.2">
      <c r="A38" s="105" t="s">
        <v>581</v>
      </c>
      <c r="B38" s="105"/>
      <c r="C38" s="111" t="s">
        <v>600</v>
      </c>
      <c r="D38" s="111"/>
      <c r="E38" s="106" t="s">
        <v>70</v>
      </c>
      <c r="F38" s="106">
        <v>3</v>
      </c>
      <c r="G38" s="37"/>
      <c r="H38" s="37"/>
      <c r="I38" s="38">
        <f t="shared" si="0"/>
        <v>0</v>
      </c>
      <c r="J38" s="37"/>
      <c r="K38" s="37"/>
      <c r="L38" s="38">
        <f t="shared" si="1"/>
        <v>0</v>
      </c>
      <c r="M38" s="38">
        <f t="shared" si="2"/>
        <v>0</v>
      </c>
      <c r="N38" s="38">
        <f t="shared" si="3"/>
        <v>0</v>
      </c>
      <c r="O38" s="38">
        <f t="shared" si="4"/>
        <v>0</v>
      </c>
      <c r="P38" s="38">
        <f t="shared" si="5"/>
        <v>0</v>
      </c>
      <c r="Q38" s="38">
        <f t="shared" si="6"/>
        <v>0</v>
      </c>
    </row>
    <row r="39" spans="1:17" s="12" customFormat="1" ht="25.5" x14ac:dyDescent="0.2">
      <c r="A39" s="105" t="s">
        <v>608</v>
      </c>
      <c r="B39" s="105"/>
      <c r="C39" s="111" t="s">
        <v>601</v>
      </c>
      <c r="D39" s="111"/>
      <c r="E39" s="106" t="s">
        <v>81</v>
      </c>
      <c r="F39" s="106">
        <v>2</v>
      </c>
      <c r="G39" s="37"/>
      <c r="H39" s="37"/>
      <c r="I39" s="38">
        <f t="shared" si="0"/>
        <v>0</v>
      </c>
      <c r="J39" s="37"/>
      <c r="K39" s="37"/>
      <c r="L39" s="38">
        <f t="shared" si="1"/>
        <v>0</v>
      </c>
      <c r="M39" s="38">
        <f t="shared" si="2"/>
        <v>0</v>
      </c>
      <c r="N39" s="38">
        <f t="shared" si="3"/>
        <v>0</v>
      </c>
      <c r="O39" s="38">
        <f t="shared" si="4"/>
        <v>0</v>
      </c>
      <c r="P39" s="38">
        <f t="shared" si="5"/>
        <v>0</v>
      </c>
      <c r="Q39" s="38">
        <f t="shared" si="6"/>
        <v>0</v>
      </c>
    </row>
    <row r="40" spans="1:17" s="12" customFormat="1" x14ac:dyDescent="0.2">
      <c r="A40" s="105" t="s">
        <v>609</v>
      </c>
      <c r="B40" s="105"/>
      <c r="C40" s="111" t="s">
        <v>602</v>
      </c>
      <c r="D40" s="111"/>
      <c r="E40" s="106" t="s">
        <v>81</v>
      </c>
      <c r="F40" s="106">
        <v>1</v>
      </c>
      <c r="G40" s="37"/>
      <c r="H40" s="37"/>
      <c r="I40" s="38">
        <f t="shared" si="0"/>
        <v>0</v>
      </c>
      <c r="J40" s="37"/>
      <c r="K40" s="37"/>
      <c r="L40" s="38">
        <f t="shared" si="1"/>
        <v>0</v>
      </c>
      <c r="M40" s="38">
        <f t="shared" si="2"/>
        <v>0</v>
      </c>
      <c r="N40" s="38">
        <f t="shared" si="3"/>
        <v>0</v>
      </c>
      <c r="O40" s="38">
        <f t="shared" si="4"/>
        <v>0</v>
      </c>
      <c r="P40" s="38">
        <f t="shared" si="5"/>
        <v>0</v>
      </c>
      <c r="Q40" s="38">
        <f t="shared" si="6"/>
        <v>0</v>
      </c>
    </row>
    <row r="41" spans="1:17" s="12" customFormat="1" x14ac:dyDescent="0.2">
      <c r="A41" s="105" t="s">
        <v>610</v>
      </c>
      <c r="B41" s="105"/>
      <c r="C41" s="111" t="s">
        <v>603</v>
      </c>
      <c r="D41" s="111"/>
      <c r="E41" s="106" t="s">
        <v>107</v>
      </c>
      <c r="F41" s="206">
        <v>1</v>
      </c>
      <c r="G41" s="37"/>
      <c r="H41" s="37"/>
      <c r="I41" s="38">
        <f t="shared" si="0"/>
        <v>0</v>
      </c>
      <c r="J41" s="37"/>
      <c r="K41" s="37"/>
      <c r="L41" s="38">
        <f t="shared" si="1"/>
        <v>0</v>
      </c>
      <c r="M41" s="38">
        <f t="shared" si="2"/>
        <v>0</v>
      </c>
      <c r="N41" s="38">
        <f t="shared" si="3"/>
        <v>0</v>
      </c>
      <c r="O41" s="38">
        <f t="shared" si="4"/>
        <v>0</v>
      </c>
      <c r="P41" s="38">
        <f t="shared" si="5"/>
        <v>0</v>
      </c>
      <c r="Q41" s="38">
        <f t="shared" si="6"/>
        <v>0</v>
      </c>
    </row>
    <row r="42" spans="1:17" s="12" customFormat="1" ht="25.5" x14ac:dyDescent="0.2">
      <c r="A42" s="208" t="s">
        <v>50</v>
      </c>
      <c r="B42" s="202" t="s">
        <v>143</v>
      </c>
      <c r="C42" s="222" t="s">
        <v>611</v>
      </c>
      <c r="D42" s="220" t="s">
        <v>591</v>
      </c>
      <c r="E42" s="202"/>
      <c r="F42" s="202"/>
      <c r="G42" s="203"/>
      <c r="H42" s="203"/>
      <c r="I42" s="203"/>
      <c r="J42" s="203"/>
      <c r="K42" s="203"/>
      <c r="L42" s="203"/>
      <c r="M42" s="203"/>
      <c r="N42" s="203"/>
      <c r="O42" s="203"/>
      <c r="P42" s="203"/>
      <c r="Q42" s="203"/>
    </row>
    <row r="43" spans="1:17" s="12" customFormat="1" ht="25.5" x14ac:dyDescent="0.2">
      <c r="A43" s="105" t="s">
        <v>72</v>
      </c>
      <c r="B43" s="106"/>
      <c r="C43" s="111" t="s">
        <v>612</v>
      </c>
      <c r="D43" s="111"/>
      <c r="E43" s="106" t="s">
        <v>81</v>
      </c>
      <c r="F43" s="206">
        <v>15</v>
      </c>
      <c r="G43" s="37"/>
      <c r="H43" s="37"/>
      <c r="I43" s="38">
        <f t="shared" si="0"/>
        <v>0</v>
      </c>
      <c r="J43" s="37"/>
      <c r="K43" s="37"/>
      <c r="L43" s="38">
        <f t="shared" si="1"/>
        <v>0</v>
      </c>
      <c r="M43" s="38">
        <f t="shared" si="2"/>
        <v>0</v>
      </c>
      <c r="N43" s="38">
        <f t="shared" si="3"/>
        <v>0</v>
      </c>
      <c r="O43" s="38">
        <f t="shared" si="4"/>
        <v>0</v>
      </c>
      <c r="P43" s="38">
        <f t="shared" si="5"/>
        <v>0</v>
      </c>
      <c r="Q43" s="38">
        <f t="shared" si="6"/>
        <v>0</v>
      </c>
    </row>
    <row r="44" spans="1:17" s="12" customFormat="1" ht="25.5" x14ac:dyDescent="0.2">
      <c r="A44" s="105" t="s">
        <v>75</v>
      </c>
      <c r="B44" s="106"/>
      <c r="C44" s="111" t="s">
        <v>613</v>
      </c>
      <c r="D44" s="111"/>
      <c r="E44" s="106" t="s">
        <v>81</v>
      </c>
      <c r="F44" s="206">
        <v>15</v>
      </c>
      <c r="G44" s="37"/>
      <c r="H44" s="37"/>
      <c r="I44" s="38">
        <f t="shared" si="0"/>
        <v>0</v>
      </c>
      <c r="J44" s="37"/>
      <c r="K44" s="37"/>
      <c r="L44" s="38">
        <f t="shared" si="1"/>
        <v>0</v>
      </c>
      <c r="M44" s="38">
        <f t="shared" si="2"/>
        <v>0</v>
      </c>
      <c r="N44" s="38">
        <f t="shared" si="3"/>
        <v>0</v>
      </c>
      <c r="O44" s="38">
        <f t="shared" si="4"/>
        <v>0</v>
      </c>
      <c r="P44" s="38">
        <f t="shared" si="5"/>
        <v>0</v>
      </c>
      <c r="Q44" s="38">
        <f t="shared" si="6"/>
        <v>0</v>
      </c>
    </row>
    <row r="45" spans="1:17" s="12" customFormat="1" ht="63.75" x14ac:dyDescent="0.2">
      <c r="A45" s="105" t="s">
        <v>90</v>
      </c>
      <c r="B45" s="105"/>
      <c r="C45" s="111" t="s">
        <v>614</v>
      </c>
      <c r="D45" s="111"/>
      <c r="E45" s="106" t="s">
        <v>107</v>
      </c>
      <c r="F45" s="206">
        <v>15</v>
      </c>
      <c r="G45" s="37"/>
      <c r="H45" s="37"/>
      <c r="I45" s="38">
        <f t="shared" si="0"/>
        <v>0</v>
      </c>
      <c r="J45" s="37"/>
      <c r="K45" s="37"/>
      <c r="L45" s="38">
        <f t="shared" si="1"/>
        <v>0</v>
      </c>
      <c r="M45" s="38">
        <f t="shared" si="2"/>
        <v>0</v>
      </c>
      <c r="N45" s="38">
        <f t="shared" si="3"/>
        <v>0</v>
      </c>
      <c r="O45" s="38">
        <f t="shared" si="4"/>
        <v>0</v>
      </c>
      <c r="P45" s="38">
        <f t="shared" si="5"/>
        <v>0</v>
      </c>
      <c r="Q45" s="38">
        <f t="shared" si="6"/>
        <v>0</v>
      </c>
    </row>
    <row r="46" spans="1:17" s="12" customFormat="1" ht="92.25" customHeight="1" x14ac:dyDescent="0.2">
      <c r="A46" s="105" t="s">
        <v>91</v>
      </c>
      <c r="B46" s="105"/>
      <c r="C46" s="111" t="s">
        <v>615</v>
      </c>
      <c r="D46" s="111"/>
      <c r="E46" s="106" t="s">
        <v>107</v>
      </c>
      <c r="F46" s="206">
        <v>12</v>
      </c>
      <c r="G46" s="37"/>
      <c r="H46" s="37"/>
      <c r="I46" s="38">
        <f t="shared" si="0"/>
        <v>0</v>
      </c>
      <c r="J46" s="37"/>
      <c r="K46" s="37"/>
      <c r="L46" s="38">
        <f t="shared" si="1"/>
        <v>0</v>
      </c>
      <c r="M46" s="38">
        <f t="shared" si="2"/>
        <v>0</v>
      </c>
      <c r="N46" s="38">
        <f t="shared" si="3"/>
        <v>0</v>
      </c>
      <c r="O46" s="38">
        <f t="shared" si="4"/>
        <v>0</v>
      </c>
      <c r="P46" s="38">
        <f t="shared" si="5"/>
        <v>0</v>
      </c>
      <c r="Q46" s="38">
        <f t="shared" si="6"/>
        <v>0</v>
      </c>
    </row>
    <row r="47" spans="1:17" s="12" customFormat="1" ht="83.25" customHeight="1" x14ac:dyDescent="0.2">
      <c r="A47" s="105" t="s">
        <v>92</v>
      </c>
      <c r="B47" s="105"/>
      <c r="C47" s="111" t="s">
        <v>616</v>
      </c>
      <c r="D47" s="111"/>
      <c r="E47" s="106" t="s">
        <v>107</v>
      </c>
      <c r="F47" s="206">
        <v>4</v>
      </c>
      <c r="G47" s="37"/>
      <c r="H47" s="37"/>
      <c r="I47" s="38">
        <f t="shared" si="0"/>
        <v>0</v>
      </c>
      <c r="J47" s="37"/>
      <c r="K47" s="37"/>
      <c r="L47" s="38">
        <f t="shared" si="1"/>
        <v>0</v>
      </c>
      <c r="M47" s="38">
        <f t="shared" si="2"/>
        <v>0</v>
      </c>
      <c r="N47" s="38">
        <f t="shared" si="3"/>
        <v>0</v>
      </c>
      <c r="O47" s="38">
        <f t="shared" si="4"/>
        <v>0</v>
      </c>
      <c r="P47" s="38">
        <f t="shared" si="5"/>
        <v>0</v>
      </c>
      <c r="Q47" s="38">
        <f t="shared" si="6"/>
        <v>0</v>
      </c>
    </row>
    <row r="48" spans="1:17" s="12" customFormat="1" ht="76.5" x14ac:dyDescent="0.2">
      <c r="A48" s="105" t="s">
        <v>93</v>
      </c>
      <c r="B48" s="105"/>
      <c r="C48" s="111" t="s">
        <v>617</v>
      </c>
      <c r="D48" s="111"/>
      <c r="E48" s="106" t="s">
        <v>107</v>
      </c>
      <c r="F48" s="206">
        <v>2</v>
      </c>
      <c r="G48" s="37"/>
      <c r="H48" s="37"/>
      <c r="I48" s="38">
        <f t="shared" si="0"/>
        <v>0</v>
      </c>
      <c r="J48" s="37"/>
      <c r="K48" s="37"/>
      <c r="L48" s="38">
        <f t="shared" si="1"/>
        <v>0</v>
      </c>
      <c r="M48" s="38">
        <f t="shared" si="2"/>
        <v>0</v>
      </c>
      <c r="N48" s="38">
        <f t="shared" si="3"/>
        <v>0</v>
      </c>
      <c r="O48" s="38">
        <f t="shared" si="4"/>
        <v>0</v>
      </c>
      <c r="P48" s="38">
        <f t="shared" si="5"/>
        <v>0</v>
      </c>
      <c r="Q48" s="38">
        <f t="shared" si="6"/>
        <v>0</v>
      </c>
    </row>
    <row r="49" spans="1:237" s="12" customFormat="1" ht="38.25" x14ac:dyDescent="0.2">
      <c r="A49" s="105" t="s">
        <v>94</v>
      </c>
      <c r="B49" s="105"/>
      <c r="C49" s="111" t="s">
        <v>618</v>
      </c>
      <c r="D49" s="111"/>
      <c r="E49" s="106" t="s">
        <v>107</v>
      </c>
      <c r="F49" s="206">
        <v>3</v>
      </c>
      <c r="G49" s="37"/>
      <c r="H49" s="37"/>
      <c r="I49" s="38">
        <f t="shared" si="0"/>
        <v>0</v>
      </c>
      <c r="J49" s="37"/>
      <c r="K49" s="37"/>
      <c r="L49" s="38">
        <f t="shared" si="1"/>
        <v>0</v>
      </c>
      <c r="M49" s="38">
        <f t="shared" si="2"/>
        <v>0</v>
      </c>
      <c r="N49" s="38">
        <f t="shared" si="3"/>
        <v>0</v>
      </c>
      <c r="O49" s="38">
        <f t="shared" si="4"/>
        <v>0</v>
      </c>
      <c r="P49" s="38">
        <f t="shared" si="5"/>
        <v>0</v>
      </c>
      <c r="Q49" s="38">
        <f t="shared" si="6"/>
        <v>0</v>
      </c>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row>
    <row r="50" spans="1:237" s="12" customFormat="1" ht="25.5" x14ac:dyDescent="0.2">
      <c r="A50" s="105" t="s">
        <v>95</v>
      </c>
      <c r="B50" s="105"/>
      <c r="C50" s="111" t="s">
        <v>619</v>
      </c>
      <c r="D50" s="111"/>
      <c r="E50" s="106" t="s">
        <v>70</v>
      </c>
      <c r="F50" s="206">
        <v>108</v>
      </c>
      <c r="G50" s="37"/>
      <c r="H50" s="37"/>
      <c r="I50" s="38">
        <f t="shared" si="0"/>
        <v>0</v>
      </c>
      <c r="J50" s="37"/>
      <c r="K50" s="37"/>
      <c r="L50" s="38">
        <f t="shared" si="1"/>
        <v>0</v>
      </c>
      <c r="M50" s="38">
        <f t="shared" si="2"/>
        <v>0</v>
      </c>
      <c r="N50" s="38">
        <f t="shared" si="3"/>
        <v>0</v>
      </c>
      <c r="O50" s="38">
        <f t="shared" si="4"/>
        <v>0</v>
      </c>
      <c r="P50" s="38">
        <f t="shared" si="5"/>
        <v>0</v>
      </c>
      <c r="Q50" s="38">
        <f t="shared" si="6"/>
        <v>0</v>
      </c>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row>
    <row r="51" spans="1:237" s="12" customFormat="1" ht="25.5" x14ac:dyDescent="0.2">
      <c r="A51" s="105" t="s">
        <v>96</v>
      </c>
      <c r="B51" s="106"/>
      <c r="C51" s="111" t="s">
        <v>620</v>
      </c>
      <c r="D51" s="205"/>
      <c r="E51" s="106" t="s">
        <v>81</v>
      </c>
      <c r="F51" s="206">
        <v>18</v>
      </c>
      <c r="G51" s="37"/>
      <c r="H51" s="37"/>
      <c r="I51" s="38">
        <f t="shared" si="0"/>
        <v>0</v>
      </c>
      <c r="J51" s="37"/>
      <c r="K51" s="37"/>
      <c r="L51" s="38">
        <f t="shared" si="1"/>
        <v>0</v>
      </c>
      <c r="M51" s="38">
        <f t="shared" si="2"/>
        <v>0</v>
      </c>
      <c r="N51" s="38">
        <f t="shared" si="3"/>
        <v>0</v>
      </c>
      <c r="O51" s="38">
        <f t="shared" si="4"/>
        <v>0</v>
      </c>
      <c r="P51" s="38">
        <f t="shared" si="5"/>
        <v>0</v>
      </c>
      <c r="Q51" s="38">
        <f t="shared" si="6"/>
        <v>0</v>
      </c>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row>
    <row r="52" spans="1:237" s="12" customFormat="1" x14ac:dyDescent="0.2">
      <c r="A52" s="105" t="s">
        <v>275</v>
      </c>
      <c r="B52" s="105"/>
      <c r="C52" s="111" t="s">
        <v>621</v>
      </c>
      <c r="D52" s="111"/>
      <c r="E52" s="106" t="s">
        <v>81</v>
      </c>
      <c r="F52" s="206">
        <v>18</v>
      </c>
      <c r="G52" s="37"/>
      <c r="H52" s="37"/>
      <c r="I52" s="38">
        <f t="shared" si="0"/>
        <v>0</v>
      </c>
      <c r="J52" s="37"/>
      <c r="K52" s="37"/>
      <c r="L52" s="38">
        <f t="shared" si="1"/>
        <v>0</v>
      </c>
      <c r="M52" s="38">
        <f t="shared" si="2"/>
        <v>0</v>
      </c>
      <c r="N52" s="38">
        <f t="shared" si="3"/>
        <v>0</v>
      </c>
      <c r="O52" s="38">
        <f t="shared" si="4"/>
        <v>0</v>
      </c>
      <c r="P52" s="38">
        <f t="shared" si="5"/>
        <v>0</v>
      </c>
      <c r="Q52" s="38">
        <f t="shared" si="6"/>
        <v>0</v>
      </c>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row>
    <row r="53" spans="1:237" s="12" customFormat="1" ht="25.5" x14ac:dyDescent="0.2">
      <c r="A53" s="105" t="s">
        <v>622</v>
      </c>
      <c r="B53" s="106"/>
      <c r="C53" s="205" t="s">
        <v>623</v>
      </c>
      <c r="D53" s="205"/>
      <c r="E53" s="106" t="s">
        <v>81</v>
      </c>
      <c r="F53" s="206">
        <v>5</v>
      </c>
      <c r="G53" s="37"/>
      <c r="H53" s="37"/>
      <c r="I53" s="38">
        <f t="shared" si="0"/>
        <v>0</v>
      </c>
      <c r="J53" s="37"/>
      <c r="K53" s="37"/>
      <c r="L53" s="38">
        <f t="shared" si="1"/>
        <v>0</v>
      </c>
      <c r="M53" s="38">
        <f t="shared" si="2"/>
        <v>0</v>
      </c>
      <c r="N53" s="38">
        <f t="shared" si="3"/>
        <v>0</v>
      </c>
      <c r="O53" s="38">
        <f t="shared" si="4"/>
        <v>0</v>
      </c>
      <c r="P53" s="38">
        <f t="shared" si="5"/>
        <v>0</v>
      </c>
      <c r="Q53" s="38">
        <f t="shared" si="6"/>
        <v>0</v>
      </c>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row>
    <row r="54" spans="1:237" s="12" customFormat="1" ht="25.5" x14ac:dyDescent="0.2">
      <c r="A54" s="208" t="s">
        <v>51</v>
      </c>
      <c r="B54" s="202" t="s">
        <v>143</v>
      </c>
      <c r="C54" s="222" t="s">
        <v>624</v>
      </c>
      <c r="D54" s="220" t="s">
        <v>591</v>
      </c>
      <c r="E54" s="202"/>
      <c r="F54" s="202"/>
      <c r="G54" s="203"/>
      <c r="H54" s="203"/>
      <c r="I54" s="203"/>
      <c r="J54" s="203"/>
      <c r="K54" s="203"/>
      <c r="L54" s="203"/>
      <c r="M54" s="203"/>
      <c r="N54" s="203"/>
      <c r="O54" s="203"/>
      <c r="P54" s="203"/>
      <c r="Q54" s="203"/>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row>
    <row r="55" spans="1:237" s="12" customFormat="1" ht="51" x14ac:dyDescent="0.2">
      <c r="A55" s="105" t="s">
        <v>76</v>
      </c>
      <c r="B55" s="106"/>
      <c r="C55" s="111" t="s">
        <v>625</v>
      </c>
      <c r="D55" s="111"/>
      <c r="E55" s="106" t="s">
        <v>70</v>
      </c>
      <c r="F55" s="106">
        <v>223</v>
      </c>
      <c r="G55" s="37"/>
      <c r="H55" s="37"/>
      <c r="I55" s="38">
        <f t="shared" si="0"/>
        <v>0</v>
      </c>
      <c r="J55" s="37"/>
      <c r="K55" s="37"/>
      <c r="L55" s="38">
        <f t="shared" si="1"/>
        <v>0</v>
      </c>
      <c r="M55" s="38">
        <f t="shared" si="2"/>
        <v>0</v>
      </c>
      <c r="N55" s="38">
        <f t="shared" si="3"/>
        <v>0</v>
      </c>
      <c r="O55" s="38">
        <f t="shared" si="4"/>
        <v>0</v>
      </c>
      <c r="P55" s="38">
        <f t="shared" si="5"/>
        <v>0</v>
      </c>
      <c r="Q55" s="38">
        <f t="shared" si="6"/>
        <v>0</v>
      </c>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row>
    <row r="56" spans="1:237" s="12" customFormat="1" ht="51" x14ac:dyDescent="0.2">
      <c r="A56" s="105" t="s">
        <v>77</v>
      </c>
      <c r="B56" s="106"/>
      <c r="C56" s="111" t="s">
        <v>626</v>
      </c>
      <c r="D56" s="111"/>
      <c r="E56" s="106" t="s">
        <v>70</v>
      </c>
      <c r="F56" s="106">
        <v>105</v>
      </c>
      <c r="G56" s="37"/>
      <c r="H56" s="37"/>
      <c r="I56" s="38">
        <f t="shared" si="0"/>
        <v>0</v>
      </c>
      <c r="J56" s="37"/>
      <c r="K56" s="37"/>
      <c r="L56" s="38">
        <f t="shared" si="1"/>
        <v>0</v>
      </c>
      <c r="M56" s="38">
        <f t="shared" si="2"/>
        <v>0</v>
      </c>
      <c r="N56" s="38">
        <f t="shared" si="3"/>
        <v>0</v>
      </c>
      <c r="O56" s="38">
        <f t="shared" si="4"/>
        <v>0</v>
      </c>
      <c r="P56" s="38">
        <f t="shared" si="5"/>
        <v>0</v>
      </c>
      <c r="Q56" s="38">
        <f t="shared" si="6"/>
        <v>0</v>
      </c>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row>
    <row r="57" spans="1:237" s="12" customFormat="1" ht="51" x14ac:dyDescent="0.2">
      <c r="A57" s="105" t="s">
        <v>78</v>
      </c>
      <c r="B57" s="106"/>
      <c r="C57" s="111" t="s">
        <v>627</v>
      </c>
      <c r="D57" s="111"/>
      <c r="E57" s="106" t="s">
        <v>70</v>
      </c>
      <c r="F57" s="106">
        <v>16</v>
      </c>
      <c r="G57" s="37"/>
      <c r="H57" s="37"/>
      <c r="I57" s="38">
        <f t="shared" si="0"/>
        <v>0</v>
      </c>
      <c r="J57" s="37"/>
      <c r="K57" s="37"/>
      <c r="L57" s="38">
        <f t="shared" si="1"/>
        <v>0</v>
      </c>
      <c r="M57" s="38">
        <f t="shared" si="2"/>
        <v>0</v>
      </c>
      <c r="N57" s="38">
        <f t="shared" si="3"/>
        <v>0</v>
      </c>
      <c r="O57" s="38">
        <f t="shared" si="4"/>
        <v>0</v>
      </c>
      <c r="P57" s="38">
        <f t="shared" si="5"/>
        <v>0</v>
      </c>
      <c r="Q57" s="38">
        <f t="shared" si="6"/>
        <v>0</v>
      </c>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row>
    <row r="58" spans="1:237" s="12" customFormat="1" ht="51" x14ac:dyDescent="0.2">
      <c r="A58" s="105" t="s">
        <v>79</v>
      </c>
      <c r="B58" s="106"/>
      <c r="C58" s="111" t="s">
        <v>628</v>
      </c>
      <c r="D58" s="111"/>
      <c r="E58" s="106" t="s">
        <v>70</v>
      </c>
      <c r="F58" s="106">
        <v>60</v>
      </c>
      <c r="G58" s="37"/>
      <c r="H58" s="37"/>
      <c r="I58" s="38">
        <f t="shared" si="0"/>
        <v>0</v>
      </c>
      <c r="J58" s="37"/>
      <c r="K58" s="37"/>
      <c r="L58" s="38">
        <f t="shared" si="1"/>
        <v>0</v>
      </c>
      <c r="M58" s="38">
        <f t="shared" si="2"/>
        <v>0</v>
      </c>
      <c r="N58" s="38">
        <f t="shared" si="3"/>
        <v>0</v>
      </c>
      <c r="O58" s="38">
        <f t="shared" si="4"/>
        <v>0</v>
      </c>
      <c r="P58" s="38">
        <f t="shared" si="5"/>
        <v>0</v>
      </c>
      <c r="Q58" s="38">
        <f t="shared" si="6"/>
        <v>0</v>
      </c>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row>
    <row r="59" spans="1:237" s="12" customFormat="1" ht="25.5" x14ac:dyDescent="0.2">
      <c r="A59" s="105" t="s">
        <v>97</v>
      </c>
      <c r="B59" s="105"/>
      <c r="C59" s="111" t="s">
        <v>629</v>
      </c>
      <c r="D59" s="111"/>
      <c r="E59" s="106" t="s">
        <v>630</v>
      </c>
      <c r="F59" s="218">
        <v>40</v>
      </c>
      <c r="G59" s="37"/>
      <c r="H59" s="37"/>
      <c r="I59" s="38">
        <f t="shared" si="0"/>
        <v>0</v>
      </c>
      <c r="J59" s="37"/>
      <c r="K59" s="37"/>
      <c r="L59" s="38">
        <f t="shared" si="1"/>
        <v>0</v>
      </c>
      <c r="M59" s="38">
        <f t="shared" si="2"/>
        <v>0</v>
      </c>
      <c r="N59" s="38">
        <f t="shared" si="3"/>
        <v>0</v>
      </c>
      <c r="O59" s="38">
        <f t="shared" si="4"/>
        <v>0</v>
      </c>
      <c r="P59" s="38">
        <f t="shared" si="5"/>
        <v>0</v>
      </c>
      <c r="Q59" s="38">
        <f t="shared" si="6"/>
        <v>0</v>
      </c>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row>
    <row r="60" spans="1:237" s="12" customFormat="1" ht="38.25" x14ac:dyDescent="0.2">
      <c r="A60" s="105" t="s">
        <v>98</v>
      </c>
      <c r="B60" s="105"/>
      <c r="C60" s="111" t="s">
        <v>631</v>
      </c>
      <c r="D60" s="111"/>
      <c r="E60" s="106" t="s">
        <v>70</v>
      </c>
      <c r="F60" s="206">
        <v>150</v>
      </c>
      <c r="G60" s="37"/>
      <c r="H60" s="37"/>
      <c r="I60" s="38">
        <f t="shared" ref="I60:I87" si="7">ROUND(G60*H60,2)</f>
        <v>0</v>
      </c>
      <c r="J60" s="37"/>
      <c r="K60" s="37"/>
      <c r="L60" s="38">
        <f t="shared" ref="L60:L87" si="8">I60+J60+K60</f>
        <v>0</v>
      </c>
      <c r="M60" s="38">
        <f t="shared" ref="M60:M87" si="9">ROUND(F60*G60,2)</f>
        <v>0</v>
      </c>
      <c r="N60" s="38">
        <f t="shared" ref="N60:N87" si="10">ROUND(F60*I60,2)</f>
        <v>0</v>
      </c>
      <c r="O60" s="38">
        <f t="shared" ref="O60:O87" si="11">ROUND(F60*J60,2)</f>
        <v>0</v>
      </c>
      <c r="P60" s="38">
        <f t="shared" ref="P60:P87" si="12">ROUND(F60*K60,2)</f>
        <v>0</v>
      </c>
      <c r="Q60" s="38">
        <f t="shared" ref="Q60:Q87" si="13">N60+O60+P60</f>
        <v>0</v>
      </c>
    </row>
    <row r="61" spans="1:237" s="12" customFormat="1" ht="38.25" x14ac:dyDescent="0.2">
      <c r="A61" s="105" t="s">
        <v>99</v>
      </c>
      <c r="B61" s="105"/>
      <c r="C61" s="111" t="s">
        <v>632</v>
      </c>
      <c r="D61" s="111"/>
      <c r="E61" s="106" t="s">
        <v>70</v>
      </c>
      <c r="F61" s="206">
        <v>235</v>
      </c>
      <c r="G61" s="37"/>
      <c r="H61" s="37"/>
      <c r="I61" s="38">
        <f t="shared" si="7"/>
        <v>0</v>
      </c>
      <c r="J61" s="37"/>
      <c r="K61" s="37"/>
      <c r="L61" s="38">
        <f t="shared" si="8"/>
        <v>0</v>
      </c>
      <c r="M61" s="38">
        <f t="shared" si="9"/>
        <v>0</v>
      </c>
      <c r="N61" s="38">
        <f t="shared" si="10"/>
        <v>0</v>
      </c>
      <c r="O61" s="38">
        <f t="shared" si="11"/>
        <v>0</v>
      </c>
      <c r="P61" s="38">
        <f t="shared" si="12"/>
        <v>0</v>
      </c>
      <c r="Q61" s="38">
        <f t="shared" si="13"/>
        <v>0</v>
      </c>
    </row>
    <row r="62" spans="1:237" s="12" customFormat="1" ht="25.5" x14ac:dyDescent="0.2">
      <c r="A62" s="105" t="s">
        <v>100</v>
      </c>
      <c r="B62" s="105"/>
      <c r="C62" s="111" t="s">
        <v>633</v>
      </c>
      <c r="D62" s="111"/>
      <c r="E62" s="106" t="s">
        <v>70</v>
      </c>
      <c r="F62" s="206">
        <v>35</v>
      </c>
      <c r="G62" s="37"/>
      <c r="H62" s="37"/>
      <c r="I62" s="38">
        <f t="shared" si="7"/>
        <v>0</v>
      </c>
      <c r="J62" s="37"/>
      <c r="K62" s="37"/>
      <c r="L62" s="38">
        <f t="shared" si="8"/>
        <v>0</v>
      </c>
      <c r="M62" s="38">
        <f t="shared" si="9"/>
        <v>0</v>
      </c>
      <c r="N62" s="38">
        <f t="shared" si="10"/>
        <v>0</v>
      </c>
      <c r="O62" s="38">
        <f t="shared" si="11"/>
        <v>0</v>
      </c>
      <c r="P62" s="38">
        <f t="shared" si="12"/>
        <v>0</v>
      </c>
      <c r="Q62" s="38">
        <f t="shared" si="13"/>
        <v>0</v>
      </c>
    </row>
    <row r="63" spans="1:237" s="12" customFormat="1" ht="25.5" x14ac:dyDescent="0.2">
      <c r="A63" s="105" t="s">
        <v>101</v>
      </c>
      <c r="B63" s="105"/>
      <c r="C63" s="111" t="s">
        <v>634</v>
      </c>
      <c r="D63" s="111"/>
      <c r="E63" s="106" t="s">
        <v>70</v>
      </c>
      <c r="F63" s="206">
        <v>75</v>
      </c>
      <c r="G63" s="37"/>
      <c r="H63" s="37"/>
      <c r="I63" s="38">
        <f t="shared" si="7"/>
        <v>0</v>
      </c>
      <c r="J63" s="37"/>
      <c r="K63" s="37"/>
      <c r="L63" s="38">
        <f t="shared" si="8"/>
        <v>0</v>
      </c>
      <c r="M63" s="38">
        <f t="shared" si="9"/>
        <v>0</v>
      </c>
      <c r="N63" s="38">
        <f t="shared" si="10"/>
        <v>0</v>
      </c>
      <c r="O63" s="38">
        <f t="shared" si="11"/>
        <v>0</v>
      </c>
      <c r="P63" s="38">
        <f t="shared" si="12"/>
        <v>0</v>
      </c>
      <c r="Q63" s="38">
        <f t="shared" si="13"/>
        <v>0</v>
      </c>
    </row>
    <row r="64" spans="1:237" s="12" customFormat="1" ht="25.5" x14ac:dyDescent="0.2">
      <c r="A64" s="105" t="s">
        <v>102</v>
      </c>
      <c r="B64" s="105"/>
      <c r="C64" s="111" t="s">
        <v>635</v>
      </c>
      <c r="D64" s="111"/>
      <c r="E64" s="106" t="s">
        <v>70</v>
      </c>
      <c r="F64" s="206">
        <v>371</v>
      </c>
      <c r="G64" s="37"/>
      <c r="H64" s="37"/>
      <c r="I64" s="38">
        <f t="shared" si="7"/>
        <v>0</v>
      </c>
      <c r="J64" s="37"/>
      <c r="K64" s="37"/>
      <c r="L64" s="38">
        <f t="shared" si="8"/>
        <v>0</v>
      </c>
      <c r="M64" s="38">
        <f t="shared" si="9"/>
        <v>0</v>
      </c>
      <c r="N64" s="38">
        <f t="shared" si="10"/>
        <v>0</v>
      </c>
      <c r="O64" s="38">
        <f t="shared" si="11"/>
        <v>0</v>
      </c>
      <c r="P64" s="38">
        <f t="shared" si="12"/>
        <v>0</v>
      </c>
      <c r="Q64" s="38">
        <f t="shared" si="13"/>
        <v>0</v>
      </c>
    </row>
    <row r="65" spans="1:237" s="12" customFormat="1" x14ac:dyDescent="0.2">
      <c r="A65" s="105" t="s">
        <v>103</v>
      </c>
      <c r="B65" s="105"/>
      <c r="C65" s="111" t="s">
        <v>636</v>
      </c>
      <c r="D65" s="111"/>
      <c r="E65" s="106" t="s">
        <v>70</v>
      </c>
      <c r="F65" s="206">
        <v>385</v>
      </c>
      <c r="G65" s="37"/>
      <c r="H65" s="37"/>
      <c r="I65" s="38">
        <f t="shared" si="7"/>
        <v>0</v>
      </c>
      <c r="J65" s="37"/>
      <c r="K65" s="37"/>
      <c r="L65" s="38">
        <f t="shared" si="8"/>
        <v>0</v>
      </c>
      <c r="M65" s="38">
        <f t="shared" si="9"/>
        <v>0</v>
      </c>
      <c r="N65" s="38">
        <f t="shared" si="10"/>
        <v>0</v>
      </c>
      <c r="O65" s="38">
        <f t="shared" si="11"/>
        <v>0</v>
      </c>
      <c r="P65" s="38">
        <f t="shared" si="12"/>
        <v>0</v>
      </c>
      <c r="Q65" s="38">
        <f t="shared" si="13"/>
        <v>0</v>
      </c>
    </row>
    <row r="66" spans="1:237" s="12" customFormat="1" ht="25.5" x14ac:dyDescent="0.2">
      <c r="A66" s="105" t="s">
        <v>311</v>
      </c>
      <c r="B66" s="106"/>
      <c r="C66" s="111" t="s">
        <v>637</v>
      </c>
      <c r="D66" s="111"/>
      <c r="E66" s="106" t="s">
        <v>70</v>
      </c>
      <c r="F66" s="206">
        <v>20</v>
      </c>
      <c r="G66" s="37"/>
      <c r="H66" s="37"/>
      <c r="I66" s="38">
        <f t="shared" si="7"/>
        <v>0</v>
      </c>
      <c r="J66" s="37"/>
      <c r="K66" s="37"/>
      <c r="L66" s="38">
        <f t="shared" si="8"/>
        <v>0</v>
      </c>
      <c r="M66" s="38">
        <f t="shared" si="9"/>
        <v>0</v>
      </c>
      <c r="N66" s="38">
        <f t="shared" si="10"/>
        <v>0</v>
      </c>
      <c r="O66" s="38">
        <f t="shared" si="11"/>
        <v>0</v>
      </c>
      <c r="P66" s="38">
        <f t="shared" si="12"/>
        <v>0</v>
      </c>
      <c r="Q66" s="38">
        <f t="shared" si="13"/>
        <v>0</v>
      </c>
    </row>
    <row r="67" spans="1:237" s="12" customFormat="1" ht="51" x14ac:dyDescent="0.2">
      <c r="A67" s="105" t="s">
        <v>334</v>
      </c>
      <c r="B67" s="105"/>
      <c r="C67" s="111" t="s">
        <v>638</v>
      </c>
      <c r="D67" s="111"/>
      <c r="E67" s="106" t="s">
        <v>107</v>
      </c>
      <c r="F67" s="206">
        <v>32</v>
      </c>
      <c r="G67" s="37"/>
      <c r="H67" s="37"/>
      <c r="I67" s="38">
        <f t="shared" si="7"/>
        <v>0</v>
      </c>
      <c r="J67" s="37"/>
      <c r="K67" s="37"/>
      <c r="L67" s="38">
        <f t="shared" si="8"/>
        <v>0</v>
      </c>
      <c r="M67" s="38">
        <f t="shared" si="9"/>
        <v>0</v>
      </c>
      <c r="N67" s="38">
        <f t="shared" si="10"/>
        <v>0</v>
      </c>
      <c r="O67" s="38">
        <f t="shared" si="11"/>
        <v>0</v>
      </c>
      <c r="P67" s="38">
        <f t="shared" si="12"/>
        <v>0</v>
      </c>
      <c r="Q67" s="38">
        <f t="shared" si="13"/>
        <v>0</v>
      </c>
    </row>
    <row r="68" spans="1:237" s="12" customFormat="1" ht="25.5" x14ac:dyDescent="0.2">
      <c r="A68" s="105" t="s">
        <v>336</v>
      </c>
      <c r="B68" s="105"/>
      <c r="C68" s="111" t="s">
        <v>639</v>
      </c>
      <c r="D68" s="111"/>
      <c r="E68" s="106" t="s">
        <v>107</v>
      </c>
      <c r="F68" s="206">
        <v>32</v>
      </c>
      <c r="G68" s="37"/>
      <c r="H68" s="37"/>
      <c r="I68" s="38">
        <f t="shared" si="7"/>
        <v>0</v>
      </c>
      <c r="J68" s="37"/>
      <c r="K68" s="37"/>
      <c r="L68" s="38">
        <f t="shared" si="8"/>
        <v>0</v>
      </c>
      <c r="M68" s="38">
        <f t="shared" si="9"/>
        <v>0</v>
      </c>
      <c r="N68" s="38">
        <f t="shared" si="10"/>
        <v>0</v>
      </c>
      <c r="O68" s="38">
        <f t="shared" si="11"/>
        <v>0</v>
      </c>
      <c r="P68" s="38">
        <f t="shared" si="12"/>
        <v>0</v>
      </c>
      <c r="Q68" s="38">
        <f t="shared" si="13"/>
        <v>0</v>
      </c>
    </row>
    <row r="69" spans="1:237" s="12" customFormat="1" ht="25.5" x14ac:dyDescent="0.2">
      <c r="A69" s="105" t="s">
        <v>338</v>
      </c>
      <c r="B69" s="105"/>
      <c r="C69" s="111" t="s">
        <v>640</v>
      </c>
      <c r="D69" s="111"/>
      <c r="E69" s="106" t="s">
        <v>107</v>
      </c>
      <c r="F69" s="206">
        <v>32</v>
      </c>
      <c r="G69" s="37"/>
      <c r="H69" s="37"/>
      <c r="I69" s="38">
        <f t="shared" si="7"/>
        <v>0</v>
      </c>
      <c r="J69" s="37"/>
      <c r="K69" s="37"/>
      <c r="L69" s="38">
        <f t="shared" si="8"/>
        <v>0</v>
      </c>
      <c r="M69" s="38">
        <f t="shared" si="9"/>
        <v>0</v>
      </c>
      <c r="N69" s="38">
        <f t="shared" si="10"/>
        <v>0</v>
      </c>
      <c r="O69" s="38">
        <f t="shared" si="11"/>
        <v>0</v>
      </c>
      <c r="P69" s="38">
        <f t="shared" si="12"/>
        <v>0</v>
      </c>
      <c r="Q69" s="38">
        <f t="shared" si="13"/>
        <v>0</v>
      </c>
    </row>
    <row r="70" spans="1:237" s="12" customFormat="1" ht="38.25" x14ac:dyDescent="0.2">
      <c r="A70" s="105" t="s">
        <v>340</v>
      </c>
      <c r="B70" s="105"/>
      <c r="C70" s="111" t="s">
        <v>641</v>
      </c>
      <c r="D70" s="111"/>
      <c r="E70" s="106" t="s">
        <v>107</v>
      </c>
      <c r="F70" s="206">
        <v>4</v>
      </c>
      <c r="G70" s="37"/>
      <c r="H70" s="37"/>
      <c r="I70" s="38">
        <f t="shared" si="7"/>
        <v>0</v>
      </c>
      <c r="J70" s="37"/>
      <c r="K70" s="37"/>
      <c r="L70" s="38">
        <f t="shared" si="8"/>
        <v>0</v>
      </c>
      <c r="M70" s="38">
        <f t="shared" si="9"/>
        <v>0</v>
      </c>
      <c r="N70" s="38">
        <f t="shared" si="10"/>
        <v>0</v>
      </c>
      <c r="O70" s="38">
        <f t="shared" si="11"/>
        <v>0</v>
      </c>
      <c r="P70" s="38">
        <f t="shared" si="12"/>
        <v>0</v>
      </c>
      <c r="Q70" s="38">
        <f t="shared" si="13"/>
        <v>0</v>
      </c>
    </row>
    <row r="71" spans="1:237" s="12" customFormat="1" ht="25.5" x14ac:dyDescent="0.2">
      <c r="A71" s="105" t="s">
        <v>342</v>
      </c>
      <c r="B71" s="105"/>
      <c r="C71" s="111" t="s">
        <v>642</v>
      </c>
      <c r="D71" s="111"/>
      <c r="E71" s="106" t="s">
        <v>107</v>
      </c>
      <c r="F71" s="206">
        <v>4</v>
      </c>
      <c r="G71" s="37"/>
      <c r="H71" s="37"/>
      <c r="I71" s="38">
        <f t="shared" si="7"/>
        <v>0</v>
      </c>
      <c r="J71" s="37"/>
      <c r="K71" s="37"/>
      <c r="L71" s="38">
        <f t="shared" si="8"/>
        <v>0</v>
      </c>
      <c r="M71" s="38">
        <f t="shared" si="9"/>
        <v>0</v>
      </c>
      <c r="N71" s="38">
        <f t="shared" si="10"/>
        <v>0</v>
      </c>
      <c r="O71" s="38">
        <f t="shared" si="11"/>
        <v>0</v>
      </c>
      <c r="P71" s="38">
        <f t="shared" si="12"/>
        <v>0</v>
      </c>
      <c r="Q71" s="38">
        <f t="shared" si="13"/>
        <v>0</v>
      </c>
    </row>
    <row r="72" spans="1:237" s="12" customFormat="1" ht="25.5" x14ac:dyDescent="0.2">
      <c r="A72" s="105" t="s">
        <v>344</v>
      </c>
      <c r="B72" s="105"/>
      <c r="C72" s="111" t="s">
        <v>643</v>
      </c>
      <c r="D72" s="111"/>
      <c r="E72" s="106" t="s">
        <v>107</v>
      </c>
      <c r="F72" s="206">
        <v>4</v>
      </c>
      <c r="G72" s="37"/>
      <c r="H72" s="37"/>
      <c r="I72" s="38">
        <f t="shared" si="7"/>
        <v>0</v>
      </c>
      <c r="J72" s="37"/>
      <c r="K72" s="37"/>
      <c r="L72" s="38">
        <f t="shared" si="8"/>
        <v>0</v>
      </c>
      <c r="M72" s="38">
        <f t="shared" si="9"/>
        <v>0</v>
      </c>
      <c r="N72" s="38">
        <f t="shared" si="10"/>
        <v>0</v>
      </c>
      <c r="O72" s="38">
        <f t="shared" si="11"/>
        <v>0</v>
      </c>
      <c r="P72" s="38">
        <f t="shared" si="12"/>
        <v>0</v>
      </c>
      <c r="Q72" s="38">
        <f t="shared" si="13"/>
        <v>0</v>
      </c>
    </row>
    <row r="73" spans="1:237" s="12" customFormat="1" x14ac:dyDescent="0.2">
      <c r="A73" s="105" t="s">
        <v>346</v>
      </c>
      <c r="B73" s="105"/>
      <c r="C73" s="111" t="s">
        <v>644</v>
      </c>
      <c r="D73" s="111"/>
      <c r="E73" s="106" t="s">
        <v>70</v>
      </c>
      <c r="F73" s="206">
        <v>494</v>
      </c>
      <c r="G73" s="37"/>
      <c r="H73" s="37"/>
      <c r="I73" s="38">
        <f t="shared" si="7"/>
        <v>0</v>
      </c>
      <c r="J73" s="37"/>
      <c r="K73" s="37"/>
      <c r="L73" s="38">
        <f t="shared" si="8"/>
        <v>0</v>
      </c>
      <c r="M73" s="38">
        <f t="shared" si="9"/>
        <v>0</v>
      </c>
      <c r="N73" s="38">
        <f t="shared" si="10"/>
        <v>0</v>
      </c>
      <c r="O73" s="38">
        <f t="shared" si="11"/>
        <v>0</v>
      </c>
      <c r="P73" s="38">
        <f t="shared" si="12"/>
        <v>0</v>
      </c>
      <c r="Q73" s="38">
        <f t="shared" si="13"/>
        <v>0</v>
      </c>
    </row>
    <row r="74" spans="1:237" s="12" customFormat="1" ht="25.5" x14ac:dyDescent="0.2">
      <c r="A74" s="208" t="s">
        <v>52</v>
      </c>
      <c r="B74" s="202" t="s">
        <v>143</v>
      </c>
      <c r="C74" s="222" t="s">
        <v>645</v>
      </c>
      <c r="D74" s="220" t="s">
        <v>591</v>
      </c>
      <c r="E74" s="202"/>
      <c r="F74" s="202"/>
      <c r="G74" s="203"/>
      <c r="H74" s="203"/>
      <c r="I74" s="203"/>
      <c r="J74" s="203"/>
      <c r="K74" s="203"/>
      <c r="L74" s="203"/>
      <c r="M74" s="203"/>
      <c r="N74" s="203"/>
      <c r="O74" s="203"/>
      <c r="P74" s="203"/>
      <c r="Q74" s="203"/>
    </row>
    <row r="75" spans="1:237" s="12" customFormat="1" ht="25.5" x14ac:dyDescent="0.2">
      <c r="A75" s="105" t="s">
        <v>80</v>
      </c>
      <c r="B75" s="105"/>
      <c r="C75" s="205" t="s">
        <v>646</v>
      </c>
      <c r="D75" s="205"/>
      <c r="E75" s="106" t="s">
        <v>81</v>
      </c>
      <c r="F75" s="206">
        <v>19</v>
      </c>
      <c r="G75" s="37"/>
      <c r="H75" s="37"/>
      <c r="I75" s="38">
        <f t="shared" si="7"/>
        <v>0</v>
      </c>
      <c r="J75" s="37"/>
      <c r="K75" s="37"/>
      <c r="L75" s="38">
        <f t="shared" si="8"/>
        <v>0</v>
      </c>
      <c r="M75" s="38">
        <f t="shared" si="9"/>
        <v>0</v>
      </c>
      <c r="N75" s="38">
        <f t="shared" si="10"/>
        <v>0</v>
      </c>
      <c r="O75" s="38">
        <f t="shared" si="11"/>
        <v>0</v>
      </c>
      <c r="P75" s="38">
        <f t="shared" si="12"/>
        <v>0</v>
      </c>
      <c r="Q75" s="38">
        <f t="shared" si="13"/>
        <v>0</v>
      </c>
    </row>
    <row r="76" spans="1:237" s="12" customFormat="1" ht="38.25" x14ac:dyDescent="0.2">
      <c r="A76" s="105" t="s">
        <v>82</v>
      </c>
      <c r="B76" s="105"/>
      <c r="C76" s="111" t="s">
        <v>647</v>
      </c>
      <c r="D76" s="111"/>
      <c r="E76" s="106" t="s">
        <v>648</v>
      </c>
      <c r="F76" s="106">
        <v>13.5</v>
      </c>
      <c r="G76" s="37"/>
      <c r="H76" s="37"/>
      <c r="I76" s="38">
        <f t="shared" si="7"/>
        <v>0</v>
      </c>
      <c r="J76" s="37"/>
      <c r="K76" s="37"/>
      <c r="L76" s="38">
        <f t="shared" si="8"/>
        <v>0</v>
      </c>
      <c r="M76" s="38">
        <f t="shared" si="9"/>
        <v>0</v>
      </c>
      <c r="N76" s="38">
        <f t="shared" si="10"/>
        <v>0</v>
      </c>
      <c r="O76" s="38">
        <f t="shared" si="11"/>
        <v>0</v>
      </c>
      <c r="P76" s="38">
        <f t="shared" si="12"/>
        <v>0</v>
      </c>
      <c r="Q76" s="38">
        <f t="shared" si="13"/>
        <v>0</v>
      </c>
    </row>
    <row r="77" spans="1:237" s="12" customFormat="1" x14ac:dyDescent="0.2">
      <c r="A77" s="105" t="s">
        <v>83</v>
      </c>
      <c r="B77" s="105"/>
      <c r="C77" s="111" t="s">
        <v>649</v>
      </c>
      <c r="D77" s="111"/>
      <c r="E77" s="106" t="s">
        <v>648</v>
      </c>
      <c r="F77" s="106">
        <v>52.35</v>
      </c>
      <c r="G77" s="37"/>
      <c r="H77" s="37"/>
      <c r="I77" s="38">
        <f t="shared" si="7"/>
        <v>0</v>
      </c>
      <c r="J77" s="37"/>
      <c r="K77" s="37"/>
      <c r="L77" s="38">
        <f t="shared" si="8"/>
        <v>0</v>
      </c>
      <c r="M77" s="38">
        <f t="shared" si="9"/>
        <v>0</v>
      </c>
      <c r="N77" s="38">
        <f t="shared" si="10"/>
        <v>0</v>
      </c>
      <c r="O77" s="38">
        <f t="shared" si="11"/>
        <v>0</v>
      </c>
      <c r="P77" s="38">
        <f t="shared" si="12"/>
        <v>0</v>
      </c>
      <c r="Q77" s="38">
        <f t="shared" si="13"/>
        <v>0</v>
      </c>
    </row>
    <row r="78" spans="1:237" s="12" customFormat="1" ht="25.5" x14ac:dyDescent="0.2">
      <c r="A78" s="105" t="s">
        <v>84</v>
      </c>
      <c r="B78" s="105"/>
      <c r="C78" s="111" t="s">
        <v>650</v>
      </c>
      <c r="D78" s="111"/>
      <c r="E78" s="106" t="s">
        <v>648</v>
      </c>
      <c r="F78" s="106">
        <v>52.35</v>
      </c>
      <c r="G78" s="37"/>
      <c r="H78" s="37"/>
      <c r="I78" s="38">
        <f t="shared" si="7"/>
        <v>0</v>
      </c>
      <c r="J78" s="37"/>
      <c r="K78" s="37"/>
      <c r="L78" s="38">
        <f t="shared" si="8"/>
        <v>0</v>
      </c>
      <c r="M78" s="38">
        <f t="shared" si="9"/>
        <v>0</v>
      </c>
      <c r="N78" s="38">
        <f t="shared" si="10"/>
        <v>0</v>
      </c>
      <c r="O78" s="38">
        <f t="shared" si="11"/>
        <v>0</v>
      </c>
      <c r="P78" s="38">
        <f t="shared" si="12"/>
        <v>0</v>
      </c>
      <c r="Q78" s="38">
        <f t="shared" si="13"/>
        <v>0</v>
      </c>
    </row>
    <row r="79" spans="1:237" s="12" customFormat="1" x14ac:dyDescent="0.2">
      <c r="A79" s="105" t="s">
        <v>85</v>
      </c>
      <c r="B79" s="105"/>
      <c r="C79" s="111" t="s">
        <v>651</v>
      </c>
      <c r="D79" s="111"/>
      <c r="E79" s="106" t="s">
        <v>648</v>
      </c>
      <c r="F79" s="218">
        <v>35.200000000000003</v>
      </c>
      <c r="G79" s="37"/>
      <c r="H79" s="37"/>
      <c r="I79" s="38">
        <f t="shared" si="7"/>
        <v>0</v>
      </c>
      <c r="J79" s="37"/>
      <c r="K79" s="37"/>
      <c r="L79" s="38">
        <f t="shared" si="8"/>
        <v>0</v>
      </c>
      <c r="M79" s="38">
        <f t="shared" si="9"/>
        <v>0</v>
      </c>
      <c r="N79" s="38">
        <f t="shared" si="10"/>
        <v>0</v>
      </c>
      <c r="O79" s="38">
        <f t="shared" si="11"/>
        <v>0</v>
      </c>
      <c r="P79" s="38">
        <f t="shared" si="12"/>
        <v>0</v>
      </c>
      <c r="Q79" s="38">
        <f t="shared" si="13"/>
        <v>0</v>
      </c>
    </row>
    <row r="80" spans="1:237" s="12" customFormat="1" ht="38.25" x14ac:dyDescent="0.2">
      <c r="A80" s="105" t="s">
        <v>86</v>
      </c>
      <c r="B80" s="105"/>
      <c r="C80" s="111" t="s">
        <v>652</v>
      </c>
      <c r="D80" s="111"/>
      <c r="E80" s="106" t="s">
        <v>648</v>
      </c>
      <c r="F80" s="218">
        <v>35.200000000000003</v>
      </c>
      <c r="G80" s="37"/>
      <c r="H80" s="37"/>
      <c r="I80" s="38">
        <f t="shared" si="7"/>
        <v>0</v>
      </c>
      <c r="J80" s="37"/>
      <c r="K80" s="37"/>
      <c r="L80" s="38">
        <f t="shared" si="8"/>
        <v>0</v>
      </c>
      <c r="M80" s="38">
        <f t="shared" si="9"/>
        <v>0</v>
      </c>
      <c r="N80" s="38">
        <f t="shared" si="10"/>
        <v>0</v>
      </c>
      <c r="O80" s="38">
        <f t="shared" si="11"/>
        <v>0</v>
      </c>
      <c r="P80" s="38">
        <f t="shared" si="12"/>
        <v>0</v>
      </c>
      <c r="Q80" s="38">
        <f t="shared" si="13"/>
        <v>0</v>
      </c>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row>
    <row r="81" spans="1:237" s="12" customFormat="1" ht="38.25" x14ac:dyDescent="0.2">
      <c r="A81" s="105" t="s">
        <v>88</v>
      </c>
      <c r="B81" s="105"/>
      <c r="C81" s="111" t="s">
        <v>653</v>
      </c>
      <c r="D81" s="111"/>
      <c r="E81" s="106" t="s">
        <v>70</v>
      </c>
      <c r="F81" s="206">
        <v>13</v>
      </c>
      <c r="G81" s="37"/>
      <c r="H81" s="37"/>
      <c r="I81" s="38">
        <f t="shared" si="7"/>
        <v>0</v>
      </c>
      <c r="J81" s="37"/>
      <c r="K81" s="37"/>
      <c r="L81" s="38">
        <f t="shared" si="8"/>
        <v>0</v>
      </c>
      <c r="M81" s="38">
        <f t="shared" si="9"/>
        <v>0</v>
      </c>
      <c r="N81" s="38">
        <f t="shared" si="10"/>
        <v>0</v>
      </c>
      <c r="O81" s="38">
        <f t="shared" si="11"/>
        <v>0</v>
      </c>
      <c r="P81" s="38">
        <f t="shared" si="12"/>
        <v>0</v>
      </c>
      <c r="Q81" s="38">
        <f t="shared" si="13"/>
        <v>0</v>
      </c>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row>
    <row r="82" spans="1:237" s="12" customFormat="1" ht="25.5" x14ac:dyDescent="0.2">
      <c r="A82" s="208" t="s">
        <v>53</v>
      </c>
      <c r="B82" s="202" t="s">
        <v>143</v>
      </c>
      <c r="C82" s="222" t="s">
        <v>66</v>
      </c>
      <c r="D82" s="220" t="s">
        <v>591</v>
      </c>
      <c r="E82" s="202"/>
      <c r="F82" s="202"/>
      <c r="G82" s="203"/>
      <c r="H82" s="203"/>
      <c r="I82" s="203"/>
      <c r="J82" s="203"/>
      <c r="K82" s="203"/>
      <c r="L82" s="203"/>
      <c r="M82" s="203"/>
      <c r="N82" s="203"/>
      <c r="O82" s="203"/>
      <c r="P82" s="203"/>
      <c r="Q82" s="203"/>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row>
    <row r="83" spans="1:237" s="12" customFormat="1" x14ac:dyDescent="0.2">
      <c r="A83" s="105" t="s">
        <v>104</v>
      </c>
      <c r="B83" s="105"/>
      <c r="C83" s="111" t="s">
        <v>654</v>
      </c>
      <c r="D83" s="111"/>
      <c r="E83" s="106" t="s">
        <v>70</v>
      </c>
      <c r="F83" s="106">
        <v>60</v>
      </c>
      <c r="G83" s="37"/>
      <c r="H83" s="37"/>
      <c r="I83" s="38">
        <f t="shared" si="7"/>
        <v>0</v>
      </c>
      <c r="J83" s="37"/>
      <c r="K83" s="37"/>
      <c r="L83" s="38">
        <f t="shared" si="8"/>
        <v>0</v>
      </c>
      <c r="M83" s="38">
        <f t="shared" si="9"/>
        <v>0</v>
      </c>
      <c r="N83" s="38">
        <f t="shared" si="10"/>
        <v>0</v>
      </c>
      <c r="O83" s="38">
        <f t="shared" si="11"/>
        <v>0</v>
      </c>
      <c r="P83" s="38">
        <f t="shared" si="12"/>
        <v>0</v>
      </c>
      <c r="Q83" s="38">
        <f t="shared" si="13"/>
        <v>0</v>
      </c>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row>
    <row r="84" spans="1:237" s="12" customFormat="1" x14ac:dyDescent="0.2">
      <c r="A84" s="105" t="s">
        <v>105</v>
      </c>
      <c r="B84" s="105"/>
      <c r="C84" s="111" t="s">
        <v>655</v>
      </c>
      <c r="D84" s="111"/>
      <c r="E84" s="106" t="s">
        <v>107</v>
      </c>
      <c r="F84" s="206">
        <v>5</v>
      </c>
      <c r="G84" s="37"/>
      <c r="H84" s="37"/>
      <c r="I84" s="38">
        <f t="shared" si="7"/>
        <v>0</v>
      </c>
      <c r="J84" s="37"/>
      <c r="K84" s="37"/>
      <c r="L84" s="38">
        <f t="shared" si="8"/>
        <v>0</v>
      </c>
      <c r="M84" s="38">
        <f t="shared" si="9"/>
        <v>0</v>
      </c>
      <c r="N84" s="38">
        <f t="shared" si="10"/>
        <v>0</v>
      </c>
      <c r="O84" s="38">
        <f t="shared" si="11"/>
        <v>0</v>
      </c>
      <c r="P84" s="38">
        <f t="shared" si="12"/>
        <v>0</v>
      </c>
      <c r="Q84" s="38">
        <f t="shared" si="13"/>
        <v>0</v>
      </c>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row>
    <row r="85" spans="1:237" s="12" customFormat="1" ht="25.5" x14ac:dyDescent="0.2">
      <c r="A85" s="208" t="s">
        <v>54</v>
      </c>
      <c r="B85" s="202" t="s">
        <v>143</v>
      </c>
      <c r="C85" s="222" t="s">
        <v>656</v>
      </c>
      <c r="D85" s="220" t="s">
        <v>591</v>
      </c>
      <c r="E85" s="202"/>
      <c r="F85" s="202"/>
      <c r="G85" s="203"/>
      <c r="H85" s="203"/>
      <c r="I85" s="203"/>
      <c r="J85" s="203"/>
      <c r="K85" s="203"/>
      <c r="L85" s="203"/>
      <c r="M85" s="203"/>
      <c r="N85" s="203"/>
      <c r="O85" s="203"/>
      <c r="P85" s="203"/>
      <c r="Q85" s="203"/>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row>
    <row r="86" spans="1:237" s="12" customFormat="1" x14ac:dyDescent="0.2">
      <c r="A86" s="105" t="s">
        <v>657</v>
      </c>
      <c r="B86" s="105"/>
      <c r="C86" s="205" t="s">
        <v>658</v>
      </c>
      <c r="D86" s="205"/>
      <c r="E86" s="106" t="s">
        <v>659</v>
      </c>
      <c r="F86" s="106">
        <v>0.439</v>
      </c>
      <c r="G86" s="37"/>
      <c r="H86" s="37"/>
      <c r="I86" s="38">
        <f t="shared" si="7"/>
        <v>0</v>
      </c>
      <c r="J86" s="37"/>
      <c r="K86" s="37"/>
      <c r="L86" s="38">
        <f t="shared" si="8"/>
        <v>0</v>
      </c>
      <c r="M86" s="38">
        <f t="shared" si="9"/>
        <v>0</v>
      </c>
      <c r="N86" s="38">
        <f t="shared" si="10"/>
        <v>0</v>
      </c>
      <c r="O86" s="38">
        <f t="shared" si="11"/>
        <v>0</v>
      </c>
      <c r="P86" s="38">
        <f t="shared" si="12"/>
        <v>0</v>
      </c>
      <c r="Q86" s="38">
        <f t="shared" si="13"/>
        <v>0</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row>
    <row r="87" spans="1:237" s="12" customFormat="1" ht="13.5" thickBot="1" x14ac:dyDescent="0.25">
      <c r="A87" s="108" t="s">
        <v>660</v>
      </c>
      <c r="B87" s="108"/>
      <c r="C87" s="112" t="s">
        <v>661</v>
      </c>
      <c r="D87" s="112"/>
      <c r="E87" s="108" t="s">
        <v>133</v>
      </c>
      <c r="F87" s="109">
        <v>1</v>
      </c>
      <c r="G87" s="77"/>
      <c r="H87" s="77"/>
      <c r="I87" s="78">
        <f t="shared" si="7"/>
        <v>0</v>
      </c>
      <c r="J87" s="77"/>
      <c r="K87" s="77"/>
      <c r="L87" s="78">
        <f t="shared" si="8"/>
        <v>0</v>
      </c>
      <c r="M87" s="78">
        <f t="shared" si="9"/>
        <v>0</v>
      </c>
      <c r="N87" s="78">
        <f t="shared" si="10"/>
        <v>0</v>
      </c>
      <c r="O87" s="78">
        <f t="shared" si="11"/>
        <v>0</v>
      </c>
      <c r="P87" s="78">
        <f t="shared" si="12"/>
        <v>0</v>
      </c>
      <c r="Q87" s="78">
        <f t="shared" si="13"/>
        <v>0</v>
      </c>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row>
    <row r="88" spans="1:237" x14ac:dyDescent="0.2">
      <c r="A88" s="324" t="s">
        <v>13</v>
      </c>
      <c r="B88" s="325"/>
      <c r="C88" s="325"/>
      <c r="D88" s="325"/>
      <c r="E88" s="325"/>
      <c r="F88" s="325"/>
      <c r="G88" s="325"/>
      <c r="H88" s="325"/>
      <c r="I88" s="325"/>
      <c r="J88" s="325"/>
      <c r="K88" s="325"/>
      <c r="L88" s="325"/>
      <c r="M88" s="39">
        <f>SUM(M17:M87)</f>
        <v>0</v>
      </c>
      <c r="N88" s="39">
        <f>SUM(N17:N87)</f>
        <v>0</v>
      </c>
      <c r="O88" s="39">
        <f>SUM(O17:O87)</f>
        <v>0</v>
      </c>
      <c r="P88" s="39">
        <f>SUM(P17:P87)</f>
        <v>0</v>
      </c>
      <c r="Q88" s="39">
        <f>SUM(Q17:Q87)</f>
        <v>0</v>
      </c>
      <c r="R88" s="16"/>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row>
    <row r="89" spans="1:237" ht="26.25" customHeight="1" thickBot="1" x14ac:dyDescent="0.25">
      <c r="A89" s="332" t="s">
        <v>37</v>
      </c>
      <c r="B89" s="333"/>
      <c r="C89" s="333"/>
      <c r="D89" s="333"/>
      <c r="E89" s="333"/>
      <c r="F89" s="333"/>
      <c r="G89" s="333"/>
      <c r="H89" s="333"/>
      <c r="I89" s="333"/>
      <c r="J89" s="333"/>
      <c r="K89" s="334"/>
      <c r="L89" s="40"/>
      <c r="M89" s="41"/>
      <c r="N89" s="41"/>
      <c r="O89" s="41">
        <f>ROUND(O88*L89,2)</f>
        <v>0</v>
      </c>
      <c r="P89" s="41"/>
      <c r="Q89" s="41">
        <f>O89</f>
        <v>0</v>
      </c>
      <c r="R89" s="42"/>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43"/>
      <c r="HX89" s="43"/>
      <c r="HY89" s="43"/>
      <c r="HZ89" s="43"/>
      <c r="IA89" s="43"/>
      <c r="IB89" s="43"/>
      <c r="IC89" s="43"/>
    </row>
    <row r="90" spans="1:237" ht="16.5" thickBot="1" x14ac:dyDescent="0.25">
      <c r="A90" s="326" t="s">
        <v>35</v>
      </c>
      <c r="B90" s="327"/>
      <c r="C90" s="327"/>
      <c r="D90" s="327"/>
      <c r="E90" s="327"/>
      <c r="F90" s="327"/>
      <c r="G90" s="327"/>
      <c r="H90" s="327"/>
      <c r="I90" s="327"/>
      <c r="J90" s="327"/>
      <c r="K90" s="327"/>
      <c r="L90" s="327"/>
      <c r="M90" s="115">
        <f>M88</f>
        <v>0</v>
      </c>
      <c r="N90" s="115">
        <f>N88</f>
        <v>0</v>
      </c>
      <c r="O90" s="115">
        <f>O88+O89</f>
        <v>0</v>
      </c>
      <c r="P90" s="115">
        <f>P88</f>
        <v>0</v>
      </c>
      <c r="Q90" s="116">
        <f>Q88+Q89</f>
        <v>0</v>
      </c>
      <c r="R90" s="16"/>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row>
    <row r="91" spans="1:237" ht="15" customHeight="1" x14ac:dyDescent="0.2">
      <c r="A91" s="113"/>
      <c r="B91" s="113"/>
      <c r="C91" s="113"/>
      <c r="D91" s="113"/>
      <c r="E91" s="113"/>
      <c r="F91" s="113"/>
      <c r="G91" s="113"/>
      <c r="H91" s="113"/>
      <c r="I91" s="113"/>
      <c r="J91" s="113"/>
      <c r="K91" s="113"/>
      <c r="L91" s="113"/>
      <c r="M91" s="114"/>
      <c r="N91" s="114"/>
      <c r="O91" s="114"/>
      <c r="P91" s="114"/>
      <c r="Q91" s="114"/>
      <c r="R91" s="16"/>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row>
    <row r="92" spans="1:237" ht="12.75" customHeight="1" x14ac:dyDescent="0.2">
      <c r="A92" s="113"/>
      <c r="B92" s="113"/>
      <c r="C92" s="113"/>
      <c r="D92" s="113"/>
      <c r="E92" s="113"/>
      <c r="F92" s="113"/>
      <c r="G92" s="113"/>
      <c r="H92" s="113"/>
      <c r="I92" s="113"/>
      <c r="J92" s="113"/>
      <c r="K92" s="113"/>
      <c r="L92" s="113"/>
      <c r="M92" s="113"/>
      <c r="N92" s="113"/>
      <c r="O92" s="113"/>
      <c r="P92" s="113"/>
      <c r="Q92" s="114"/>
      <c r="R92" s="16"/>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row>
    <row r="93" spans="1:237" x14ac:dyDescent="0.2">
      <c r="A93" s="117" t="s">
        <v>36</v>
      </c>
      <c r="B93" s="113"/>
      <c r="C93" s="113"/>
      <c r="D93" s="113"/>
      <c r="E93" s="113"/>
      <c r="F93" s="113"/>
      <c r="G93" s="113"/>
      <c r="H93" s="113"/>
      <c r="I93" s="113"/>
      <c r="J93" s="113"/>
      <c r="K93" s="113"/>
      <c r="L93" s="113"/>
      <c r="M93" s="114"/>
      <c r="N93" s="114"/>
      <c r="O93" s="114"/>
      <c r="P93" s="114"/>
      <c r="Q93" s="114"/>
      <c r="R93" s="16"/>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row>
    <row r="94" spans="1:237" x14ac:dyDescent="0.2">
      <c r="A94" s="44"/>
      <c r="B94" s="44"/>
      <c r="C94" s="45"/>
      <c r="D94" s="45"/>
      <c r="E94" s="46"/>
      <c r="F94" s="47"/>
      <c r="G94" s="48"/>
      <c r="H94" s="48"/>
      <c r="I94" s="48"/>
      <c r="J94" s="48"/>
      <c r="K94" s="48"/>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44"/>
      <c r="CL94" s="44"/>
      <c r="CM94" s="44"/>
      <c r="CN94" s="44"/>
      <c r="CO94" s="44"/>
      <c r="CP94" s="44"/>
      <c r="CQ94" s="44"/>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4"/>
      <c r="GL94" s="44"/>
      <c r="GM94" s="44"/>
      <c r="GN94" s="44"/>
      <c r="GO94" s="44"/>
      <c r="GP94" s="44"/>
      <c r="GQ94" s="44"/>
      <c r="GR94" s="44"/>
      <c r="GS94" s="44"/>
      <c r="GT94" s="44"/>
      <c r="GU94" s="44"/>
      <c r="GV94" s="44"/>
      <c r="GW94" s="44"/>
      <c r="GX94" s="44"/>
      <c r="GY94" s="44"/>
      <c r="GZ94" s="44"/>
      <c r="HA94" s="44"/>
      <c r="HB94" s="44"/>
      <c r="HC94" s="44"/>
      <c r="HD94" s="44"/>
      <c r="HE94" s="44"/>
      <c r="HF94" s="44"/>
      <c r="HG94" s="44"/>
      <c r="HH94" s="44"/>
      <c r="HI94" s="44"/>
      <c r="HJ94" s="44"/>
      <c r="HK94" s="44"/>
      <c r="HL94" s="44"/>
      <c r="HM94" s="44"/>
      <c r="HN94" s="44"/>
      <c r="HO94" s="44"/>
      <c r="HP94" s="44"/>
      <c r="HQ94" s="44"/>
      <c r="HR94" s="44"/>
      <c r="HS94" s="44"/>
      <c r="HT94" s="44"/>
      <c r="HU94" s="44"/>
      <c r="HV94" s="44"/>
      <c r="HW94" s="44"/>
      <c r="HX94" s="44"/>
      <c r="HY94" s="44"/>
      <c r="HZ94" s="44"/>
      <c r="IA94" s="44"/>
      <c r="IB94" s="44"/>
      <c r="IC94" s="44"/>
    </row>
    <row r="95" spans="1:237" x14ac:dyDescent="0.2">
      <c r="A95" s="44"/>
      <c r="B95" s="44"/>
      <c r="C95" s="8"/>
      <c r="D95" s="49" t="s">
        <v>8</v>
      </c>
      <c r="E95" s="328">
        <f>Būv.KOPTĀME_!B30</f>
        <v>0</v>
      </c>
      <c r="F95" s="329"/>
      <c r="G95" s="329"/>
      <c r="H95" s="329"/>
      <c r="I95" s="329"/>
      <c r="J95" s="329"/>
      <c r="K95" s="329"/>
      <c r="L95" s="329"/>
      <c r="M95" s="329"/>
      <c r="N95" s="329"/>
      <c r="O95" s="329"/>
      <c r="P95" s="329"/>
      <c r="Q95" s="329"/>
      <c r="R95" s="48"/>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4"/>
      <c r="CG95" s="44"/>
      <c r="CH95" s="44"/>
      <c r="CI95" s="44"/>
      <c r="CJ95" s="44"/>
      <c r="CK95" s="44"/>
      <c r="CL95" s="44"/>
      <c r="CM95" s="44"/>
      <c r="CN95" s="44"/>
      <c r="CO95" s="44"/>
      <c r="CP95" s="44"/>
      <c r="CQ95" s="44"/>
      <c r="CR95" s="44"/>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c r="GG95" s="44"/>
      <c r="GH95" s="44"/>
      <c r="GI95" s="44"/>
      <c r="GJ95" s="44"/>
      <c r="GK95" s="44"/>
      <c r="GL95" s="44"/>
      <c r="GM95" s="44"/>
      <c r="GN95" s="44"/>
      <c r="GO95" s="44"/>
      <c r="GP95" s="44"/>
      <c r="GQ95" s="44"/>
      <c r="GR95" s="44"/>
      <c r="GS95" s="44"/>
      <c r="GT95" s="44"/>
      <c r="GU95" s="44"/>
      <c r="GV95" s="44"/>
      <c r="GW95" s="44"/>
      <c r="GX95" s="44"/>
      <c r="GY95" s="44"/>
      <c r="GZ95" s="44"/>
      <c r="HA95" s="44"/>
      <c r="HB95" s="44"/>
      <c r="HC95" s="44"/>
      <c r="HD95" s="44"/>
      <c r="HE95" s="44"/>
      <c r="HF95" s="44"/>
      <c r="HG95" s="44"/>
      <c r="HH95" s="44"/>
      <c r="HI95" s="44"/>
      <c r="HJ95" s="44"/>
      <c r="HK95" s="44"/>
      <c r="HL95" s="44"/>
      <c r="HM95" s="44"/>
      <c r="HN95" s="44"/>
      <c r="HO95" s="44"/>
      <c r="HP95" s="44"/>
      <c r="HQ95" s="44"/>
      <c r="HR95" s="44"/>
      <c r="HS95" s="44"/>
      <c r="HT95" s="44"/>
      <c r="HU95" s="44"/>
      <c r="HV95" s="44"/>
      <c r="HW95" s="44"/>
      <c r="HX95" s="44"/>
      <c r="HY95" s="44"/>
      <c r="HZ95" s="44"/>
      <c r="IA95" s="44"/>
      <c r="IB95" s="44"/>
      <c r="IC95" s="44"/>
    </row>
    <row r="96" spans="1:237" x14ac:dyDescent="0.2">
      <c r="A96" s="50"/>
      <c r="B96" s="50"/>
      <c r="C96" s="8"/>
      <c r="D96" s="8"/>
      <c r="E96" s="321" t="s">
        <v>9</v>
      </c>
      <c r="F96" s="321"/>
      <c r="G96" s="321"/>
      <c r="H96" s="321"/>
      <c r="I96" s="321"/>
      <c r="J96" s="321"/>
      <c r="K96" s="321"/>
      <c r="L96" s="321"/>
      <c r="M96" s="321"/>
      <c r="N96" s="321"/>
      <c r="O96" s="321"/>
      <c r="P96" s="321"/>
      <c r="Q96" s="321"/>
      <c r="R96" s="16"/>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row>
    <row r="97" spans="1:237" x14ac:dyDescent="0.2">
      <c r="A97" s="51"/>
      <c r="B97" s="51"/>
      <c r="C97" s="8"/>
      <c r="D97" s="52" t="s">
        <v>14</v>
      </c>
      <c r="E97" s="330">
        <f>Kopsav.1!C44</f>
        <v>0</v>
      </c>
      <c r="F97" s="331"/>
      <c r="G97" s="331"/>
      <c r="H97" s="331"/>
      <c r="I97" s="331"/>
      <c r="J97" s="331"/>
      <c r="K97" s="331"/>
      <c r="L97" s="331"/>
      <c r="M97" s="331"/>
      <c r="N97" s="331"/>
      <c r="O97" s="331"/>
      <c r="P97" s="331"/>
      <c r="Q97" s="331"/>
      <c r="R97" s="16"/>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row>
    <row r="98" spans="1:237" x14ac:dyDescent="0.2">
      <c r="A98" s="51"/>
      <c r="B98" s="51"/>
      <c r="C98" s="53"/>
      <c r="D98" s="53"/>
      <c r="E98" s="321" t="s">
        <v>9</v>
      </c>
      <c r="F98" s="321"/>
      <c r="G98" s="321"/>
      <c r="H98" s="321"/>
      <c r="I98" s="321"/>
      <c r="J98" s="321"/>
      <c r="K98" s="321"/>
      <c r="L98" s="321"/>
      <c r="M98" s="321"/>
      <c r="N98" s="321"/>
      <c r="O98" s="321"/>
      <c r="P98" s="321"/>
      <c r="Q98" s="321"/>
      <c r="R98" s="16"/>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row>
    <row r="99" spans="1:237" x14ac:dyDescent="0.2">
      <c r="A99" s="51"/>
      <c r="B99" s="51"/>
      <c r="C99" s="8"/>
      <c r="D99" s="52" t="s">
        <v>15</v>
      </c>
      <c r="E99" s="322"/>
      <c r="F99" s="322"/>
      <c r="G99" s="322"/>
      <c r="H99" s="322"/>
      <c r="I99" s="54"/>
      <c r="J99" s="54"/>
      <c r="K99" s="54"/>
      <c r="L99" s="55"/>
      <c r="M99" s="55"/>
      <c r="N99" s="55"/>
      <c r="O99" s="55"/>
      <c r="P99" s="55"/>
      <c r="Q99" s="55"/>
      <c r="R99" s="16"/>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row>
    <row r="100" spans="1:237" x14ac:dyDescent="0.2">
      <c r="A100" s="51"/>
      <c r="B100" s="51"/>
      <c r="C100" s="323"/>
      <c r="D100" s="323"/>
      <c r="E100" s="323"/>
      <c r="F100" s="56"/>
      <c r="G100" s="57"/>
      <c r="H100" s="57"/>
      <c r="I100" s="57"/>
      <c r="J100" s="57"/>
      <c r="K100" s="57"/>
      <c r="L100" s="58"/>
      <c r="M100" s="58"/>
      <c r="N100" s="58"/>
      <c r="O100" s="58"/>
      <c r="P100" s="55"/>
      <c r="Q100" s="55"/>
      <c r="R100" s="16"/>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row>
    <row r="101" spans="1:237" x14ac:dyDescent="0.2">
      <c r="A101" s="59"/>
      <c r="B101" s="59"/>
      <c r="C101" s="60"/>
      <c r="D101" s="60"/>
      <c r="E101" s="61"/>
      <c r="F101" s="56"/>
      <c r="G101" s="62"/>
      <c r="H101" s="63"/>
      <c r="I101" s="63"/>
      <c r="J101" s="63"/>
      <c r="K101" s="63"/>
      <c r="L101" s="64"/>
      <c r="M101" s="64"/>
      <c r="N101" s="64"/>
      <c r="O101" s="64"/>
      <c r="P101" s="65"/>
      <c r="Q101" s="65"/>
      <c r="R101" s="18"/>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row>
    <row r="102" spans="1:237" x14ac:dyDescent="0.2">
      <c r="B102" s="118"/>
      <c r="C102" s="66"/>
      <c r="D102" s="66"/>
      <c r="E102" s="67"/>
      <c r="F102" s="68"/>
      <c r="G102" s="69"/>
      <c r="H102" s="69"/>
      <c r="I102" s="70"/>
      <c r="J102" s="69"/>
      <c r="K102" s="69"/>
      <c r="L102" s="7"/>
      <c r="M102" s="7"/>
      <c r="N102" s="7"/>
      <c r="O102" s="7"/>
      <c r="P102" s="7"/>
    </row>
    <row r="103" spans="1:237" ht="15" x14ac:dyDescent="0.2">
      <c r="B103" s="118"/>
      <c r="C103" s="122"/>
      <c r="D103" s="122"/>
      <c r="E103" s="122"/>
      <c r="F103" s="122"/>
      <c r="G103" s="122"/>
      <c r="H103" s="122"/>
      <c r="I103" s="122"/>
      <c r="J103" s="122"/>
      <c r="K103" s="122"/>
      <c r="L103" s="122"/>
      <c r="M103" s="122"/>
      <c r="N103" s="119"/>
      <c r="O103" s="120"/>
      <c r="P103" s="7"/>
    </row>
    <row r="104" spans="1:237" ht="15" x14ac:dyDescent="0.2">
      <c r="B104" s="118"/>
      <c r="C104" s="122"/>
      <c r="D104" s="122"/>
      <c r="E104" s="122"/>
      <c r="F104" s="122"/>
      <c r="G104" s="122"/>
      <c r="H104" s="122"/>
      <c r="I104" s="122"/>
      <c r="J104" s="122"/>
      <c r="K104" s="122"/>
      <c r="L104" s="122"/>
      <c r="M104" s="122"/>
      <c r="N104" s="119"/>
      <c r="O104" s="120"/>
      <c r="P104" s="7"/>
    </row>
    <row r="105" spans="1:237" ht="15" x14ac:dyDescent="0.2">
      <c r="B105" s="118"/>
      <c r="C105" s="122"/>
      <c r="D105" s="122"/>
      <c r="E105" s="122"/>
      <c r="F105" s="122"/>
      <c r="G105" s="122"/>
      <c r="H105" s="122"/>
      <c r="I105" s="122"/>
      <c r="J105" s="122"/>
      <c r="K105" s="122"/>
      <c r="L105" s="122"/>
      <c r="M105" s="122"/>
      <c r="N105" s="119"/>
      <c r="O105" s="120"/>
      <c r="P105" s="7"/>
    </row>
    <row r="106" spans="1:237" ht="14.25" x14ac:dyDescent="0.2">
      <c r="B106" s="118"/>
      <c r="C106" s="123"/>
      <c r="D106" s="123"/>
      <c r="E106" s="123"/>
      <c r="F106" s="123"/>
      <c r="G106" s="123"/>
      <c r="H106" s="123"/>
      <c r="I106" s="123"/>
      <c r="J106" s="123"/>
      <c r="K106" s="123"/>
      <c r="L106" s="123"/>
      <c r="M106" s="123"/>
      <c r="N106" s="123"/>
      <c r="O106" s="121"/>
      <c r="P106" s="7"/>
    </row>
    <row r="107" spans="1:237" x14ac:dyDescent="0.2">
      <c r="B107" s="118"/>
      <c r="C107" s="66"/>
      <c r="D107" s="66"/>
      <c r="E107" s="67"/>
      <c r="F107" s="68"/>
      <c r="G107" s="69"/>
      <c r="H107" s="69"/>
      <c r="I107" s="71"/>
      <c r="J107" s="69"/>
      <c r="K107" s="69"/>
      <c r="L107" s="7"/>
      <c r="M107" s="7"/>
      <c r="N107" s="7"/>
      <c r="O107" s="7"/>
      <c r="P107" s="7"/>
    </row>
    <row r="108" spans="1:237" x14ac:dyDescent="0.2">
      <c r="B108" s="118"/>
      <c r="C108" s="66"/>
      <c r="D108" s="66"/>
      <c r="E108" s="67"/>
      <c r="F108" s="68"/>
      <c r="G108" s="69"/>
      <c r="H108" s="69"/>
      <c r="I108" s="71"/>
      <c r="J108" s="72"/>
      <c r="K108" s="72"/>
      <c r="L108" s="9"/>
      <c r="M108" s="7"/>
      <c r="N108" s="7"/>
      <c r="O108" s="7"/>
      <c r="P108" s="7"/>
    </row>
    <row r="109" spans="1:237" x14ac:dyDescent="0.2">
      <c r="C109" s="66"/>
      <c r="D109" s="66"/>
      <c r="E109" s="67"/>
      <c r="F109" s="68"/>
      <c r="G109" s="69"/>
      <c r="H109" s="69"/>
      <c r="I109" s="69"/>
      <c r="J109" s="69"/>
      <c r="K109" s="69"/>
      <c r="L109" s="7"/>
    </row>
  </sheetData>
  <sheetProtection algorithmName="SHA-512" hashValue="toGGrx5G5jJW9TlUnrl5TYqK+W3x1cnBcx7R3My896fIkCw42alD/qefEa8FYsCb6uykxnELh2gWTzSzQW4JDw==" saltValue="C9R3JSv9TtMJ3sRkhlOVcg==" spinCount="100000" sheet="1" formatCells="0" formatColumns="0" formatRows="0" selectLockedCells="1" sort="0" autoFilter="0" pivotTables="0"/>
  <autoFilter ref="A16:Q90"/>
  <mergeCells count="21">
    <mergeCell ref="E96:Q96"/>
    <mergeCell ref="E97:Q97"/>
    <mergeCell ref="E98:Q98"/>
    <mergeCell ref="E99:H99"/>
    <mergeCell ref="C100:E100"/>
    <mergeCell ref="E95:Q95"/>
    <mergeCell ref="A4:Q4"/>
    <mergeCell ref="A6:Q6"/>
    <mergeCell ref="O11:P11"/>
    <mergeCell ref="O12:P12"/>
    <mergeCell ref="A14:A15"/>
    <mergeCell ref="B14:B15"/>
    <mergeCell ref="C14:C15"/>
    <mergeCell ref="D14:D15"/>
    <mergeCell ref="E14:E15"/>
    <mergeCell ref="F14:F15"/>
    <mergeCell ref="G14:L14"/>
    <mergeCell ref="M14:Q14"/>
    <mergeCell ref="A88:L88"/>
    <mergeCell ref="A89:K89"/>
    <mergeCell ref="A90:L90"/>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69" max="16"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59"/>
  <sheetViews>
    <sheetView view="pageBreakPreview" topLeftCell="A4" zoomScale="90" zoomScaleNormal="100" zoomScaleSheetLayoutView="90" workbookViewId="0">
      <selection activeCell="D14" sqref="D14:D15"/>
    </sheetView>
  </sheetViews>
  <sheetFormatPr defaultRowHeight="12.75" x14ac:dyDescent="0.2"/>
  <cols>
    <col min="1" max="1" width="5.140625" style="10" customWidth="1"/>
    <col min="2" max="2" width="5.7109375"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131</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662</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Kopsav.1!A6</f>
        <v>Objekta nosaukums: „Tramvaju līnijas pieguļošās teritorijas kompleksa rekonstrukcija Liepājā." 1.kārta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589</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Q40</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25.5" x14ac:dyDescent="0.2">
      <c r="A17" s="208" t="s">
        <v>49</v>
      </c>
      <c r="B17" s="202" t="s">
        <v>143</v>
      </c>
      <c r="C17" s="222" t="s">
        <v>144</v>
      </c>
      <c r="D17" s="220" t="s">
        <v>591</v>
      </c>
      <c r="E17" s="202"/>
      <c r="F17" s="202"/>
      <c r="G17" s="203"/>
      <c r="H17" s="203"/>
      <c r="I17" s="203"/>
      <c r="J17" s="203"/>
      <c r="K17" s="203"/>
      <c r="L17" s="203"/>
      <c r="M17" s="203"/>
      <c r="N17" s="203"/>
      <c r="O17" s="203"/>
      <c r="P17" s="203"/>
      <c r="Q17" s="203"/>
    </row>
    <row r="18" spans="1:17" x14ac:dyDescent="0.2">
      <c r="A18" s="208" t="s">
        <v>67</v>
      </c>
      <c r="B18" s="202"/>
      <c r="C18" s="222" t="s">
        <v>611</v>
      </c>
      <c r="D18" s="220"/>
      <c r="E18" s="202"/>
      <c r="F18" s="202"/>
      <c r="G18" s="203"/>
      <c r="H18" s="203"/>
      <c r="I18" s="203"/>
      <c r="J18" s="203"/>
      <c r="K18" s="203"/>
      <c r="L18" s="203"/>
      <c r="M18" s="203"/>
      <c r="N18" s="203"/>
      <c r="O18" s="203"/>
      <c r="P18" s="203"/>
      <c r="Q18" s="203"/>
    </row>
    <row r="19" spans="1:17" ht="25.5" x14ac:dyDescent="0.2">
      <c r="A19" s="105" t="s">
        <v>69</v>
      </c>
      <c r="B19" s="106"/>
      <c r="C19" s="111" t="s">
        <v>663</v>
      </c>
      <c r="D19" s="111"/>
      <c r="E19" s="106" t="s">
        <v>81</v>
      </c>
      <c r="F19" s="206">
        <v>2</v>
      </c>
      <c r="G19" s="37"/>
      <c r="H19" s="37"/>
      <c r="I19" s="38">
        <f t="shared" ref="I19:I37" si="0">ROUND(G19*H19,2)</f>
        <v>0</v>
      </c>
      <c r="J19" s="37"/>
      <c r="K19" s="37"/>
      <c r="L19" s="38">
        <f t="shared" ref="L19:L37" si="1">I19+J19+K19</f>
        <v>0</v>
      </c>
      <c r="M19" s="38">
        <f t="shared" ref="M19:M37" si="2">ROUND(F19*G19,2)</f>
        <v>0</v>
      </c>
      <c r="N19" s="38">
        <f t="shared" ref="N19:N37" si="3">ROUND(F19*I19,2)</f>
        <v>0</v>
      </c>
      <c r="O19" s="38">
        <f t="shared" ref="O19:O37" si="4">ROUND(F19*J19,2)</f>
        <v>0</v>
      </c>
      <c r="P19" s="38">
        <f t="shared" ref="P19:P37" si="5">ROUND(F19*K19,2)</f>
        <v>0</v>
      </c>
      <c r="Q19" s="38">
        <f t="shared" ref="Q19:Q37" si="6">N19+O19+P19</f>
        <v>0</v>
      </c>
    </row>
    <row r="20" spans="1:17" x14ac:dyDescent="0.2">
      <c r="A20" s="105" t="s">
        <v>71</v>
      </c>
      <c r="B20" s="106"/>
      <c r="C20" s="111" t="s">
        <v>664</v>
      </c>
      <c r="D20" s="111"/>
      <c r="E20" s="106" t="s">
        <v>81</v>
      </c>
      <c r="F20" s="206">
        <v>2</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17" ht="25.5" x14ac:dyDescent="0.2">
      <c r="A21" s="208" t="s">
        <v>50</v>
      </c>
      <c r="B21" s="202" t="s">
        <v>143</v>
      </c>
      <c r="C21" s="222" t="s">
        <v>624</v>
      </c>
      <c r="D21" s="220" t="s">
        <v>591</v>
      </c>
      <c r="E21" s="202"/>
      <c r="F21" s="202"/>
      <c r="G21" s="203"/>
      <c r="H21" s="203"/>
      <c r="I21" s="203"/>
      <c r="J21" s="203"/>
      <c r="K21" s="203"/>
      <c r="L21" s="203"/>
      <c r="M21" s="203"/>
      <c r="N21" s="203"/>
      <c r="O21" s="203"/>
      <c r="P21" s="203"/>
      <c r="Q21" s="203"/>
    </row>
    <row r="22" spans="1:17" ht="51" x14ac:dyDescent="0.2">
      <c r="A22" s="105" t="s">
        <v>72</v>
      </c>
      <c r="B22" s="106"/>
      <c r="C22" s="111" t="s">
        <v>665</v>
      </c>
      <c r="D22" s="111"/>
      <c r="E22" s="106" t="s">
        <v>70</v>
      </c>
      <c r="F22" s="106">
        <v>150</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ht="51" x14ac:dyDescent="0.2">
      <c r="A23" s="105" t="s">
        <v>75</v>
      </c>
      <c r="B23" s="106"/>
      <c r="C23" s="111" t="s">
        <v>666</v>
      </c>
      <c r="D23" s="111"/>
      <c r="E23" s="106" t="s">
        <v>70</v>
      </c>
      <c r="F23" s="106">
        <v>30</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ht="25.5" x14ac:dyDescent="0.2">
      <c r="A24" s="105" t="s">
        <v>90</v>
      </c>
      <c r="B24" s="105"/>
      <c r="C24" s="111" t="s">
        <v>629</v>
      </c>
      <c r="D24" s="111"/>
      <c r="E24" s="106" t="s">
        <v>630</v>
      </c>
      <c r="F24" s="218">
        <v>9.85</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ht="25.5" x14ac:dyDescent="0.2">
      <c r="A25" s="105" t="s">
        <v>91</v>
      </c>
      <c r="B25" s="105"/>
      <c r="C25" s="111" t="s">
        <v>667</v>
      </c>
      <c r="D25" s="111"/>
      <c r="E25" s="106" t="s">
        <v>70</v>
      </c>
      <c r="F25" s="206">
        <v>29</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ht="25.5" x14ac:dyDescent="0.2">
      <c r="A26" s="105" t="s">
        <v>92</v>
      </c>
      <c r="B26" s="105"/>
      <c r="C26" s="111" t="s">
        <v>668</v>
      </c>
      <c r="D26" s="111"/>
      <c r="E26" s="106" t="s">
        <v>70</v>
      </c>
      <c r="F26" s="206">
        <v>82</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ht="25.5" x14ac:dyDescent="0.2">
      <c r="A27" s="105" t="s">
        <v>93</v>
      </c>
      <c r="B27" s="105"/>
      <c r="C27" s="111" t="s">
        <v>669</v>
      </c>
      <c r="D27" s="111"/>
      <c r="E27" s="106" t="s">
        <v>70</v>
      </c>
      <c r="F27" s="206">
        <v>107</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ht="25.5" x14ac:dyDescent="0.2">
      <c r="A28" s="105" t="s">
        <v>94</v>
      </c>
      <c r="B28" s="105"/>
      <c r="C28" s="111" t="s">
        <v>670</v>
      </c>
      <c r="D28" s="111"/>
      <c r="E28" s="106" t="s">
        <v>70</v>
      </c>
      <c r="F28" s="206">
        <v>111</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ht="25.5" x14ac:dyDescent="0.2">
      <c r="A29" s="105" t="s">
        <v>95</v>
      </c>
      <c r="B29" s="106"/>
      <c r="C29" s="111" t="s">
        <v>671</v>
      </c>
      <c r="D29" s="226"/>
      <c r="E29" s="106" t="s">
        <v>70</v>
      </c>
      <c r="F29" s="206">
        <v>15</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ht="38.25" x14ac:dyDescent="0.2">
      <c r="A30" s="105" t="s">
        <v>96</v>
      </c>
      <c r="B30" s="105"/>
      <c r="C30" s="111" t="s">
        <v>672</v>
      </c>
      <c r="D30" s="111"/>
      <c r="E30" s="106" t="s">
        <v>107</v>
      </c>
      <c r="F30" s="206">
        <v>14</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ht="25.5" x14ac:dyDescent="0.2">
      <c r="A31" s="105" t="s">
        <v>275</v>
      </c>
      <c r="B31" s="105"/>
      <c r="C31" s="111" t="s">
        <v>673</v>
      </c>
      <c r="D31" s="111"/>
      <c r="E31" s="106" t="s">
        <v>107</v>
      </c>
      <c r="F31" s="206">
        <v>14</v>
      </c>
      <c r="G31" s="37"/>
      <c r="H31" s="37"/>
      <c r="I31" s="38">
        <f t="shared" si="0"/>
        <v>0</v>
      </c>
      <c r="J31" s="37"/>
      <c r="K31" s="37"/>
      <c r="L31" s="38">
        <f t="shared" si="1"/>
        <v>0</v>
      </c>
      <c r="M31" s="38">
        <f t="shared" si="2"/>
        <v>0</v>
      </c>
      <c r="N31" s="38">
        <f t="shared" si="3"/>
        <v>0</v>
      </c>
      <c r="O31" s="38">
        <f t="shared" si="4"/>
        <v>0</v>
      </c>
      <c r="P31" s="38">
        <f t="shared" si="5"/>
        <v>0</v>
      </c>
      <c r="Q31" s="38">
        <f t="shared" si="6"/>
        <v>0</v>
      </c>
    </row>
    <row r="32" spans="1:17" ht="25.5" x14ac:dyDescent="0.2">
      <c r="A32" s="105" t="s">
        <v>622</v>
      </c>
      <c r="B32" s="105"/>
      <c r="C32" s="111" t="s">
        <v>674</v>
      </c>
      <c r="D32" s="111"/>
      <c r="E32" s="106" t="s">
        <v>107</v>
      </c>
      <c r="F32" s="206">
        <v>14</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237" x14ac:dyDescent="0.2">
      <c r="A33" s="105" t="s">
        <v>675</v>
      </c>
      <c r="B33" s="105"/>
      <c r="C33" s="111" t="s">
        <v>644</v>
      </c>
      <c r="D33" s="111"/>
      <c r="E33" s="106" t="s">
        <v>70</v>
      </c>
      <c r="F33" s="206">
        <v>197</v>
      </c>
      <c r="G33" s="37"/>
      <c r="H33" s="37"/>
      <c r="I33" s="38">
        <f t="shared" si="0"/>
        <v>0</v>
      </c>
      <c r="J33" s="37"/>
      <c r="K33" s="37"/>
      <c r="L33" s="38">
        <f t="shared" si="1"/>
        <v>0</v>
      </c>
      <c r="M33" s="38">
        <f t="shared" si="2"/>
        <v>0</v>
      </c>
      <c r="N33" s="38">
        <f t="shared" si="3"/>
        <v>0</v>
      </c>
      <c r="O33" s="38">
        <f t="shared" si="4"/>
        <v>0</v>
      </c>
      <c r="P33" s="38">
        <f t="shared" si="5"/>
        <v>0</v>
      </c>
      <c r="Q33" s="38">
        <f t="shared" si="6"/>
        <v>0</v>
      </c>
    </row>
    <row r="34" spans="1:237" ht="25.5" x14ac:dyDescent="0.2">
      <c r="A34" s="208" t="s">
        <v>51</v>
      </c>
      <c r="B34" s="202" t="s">
        <v>143</v>
      </c>
      <c r="C34" s="222" t="s">
        <v>645</v>
      </c>
      <c r="D34" s="220" t="s">
        <v>591</v>
      </c>
      <c r="E34" s="202"/>
      <c r="F34" s="202"/>
      <c r="G34" s="203"/>
      <c r="H34" s="203"/>
      <c r="I34" s="203"/>
      <c r="J34" s="203"/>
      <c r="K34" s="203"/>
      <c r="L34" s="203"/>
      <c r="M34" s="203"/>
      <c r="N34" s="203"/>
      <c r="O34" s="203"/>
      <c r="P34" s="203"/>
      <c r="Q34" s="203"/>
    </row>
    <row r="35" spans="1:237" ht="25.5" x14ac:dyDescent="0.2">
      <c r="A35" s="105" t="s">
        <v>76</v>
      </c>
      <c r="B35" s="106"/>
      <c r="C35" s="205" t="s">
        <v>646</v>
      </c>
      <c r="D35" s="205"/>
      <c r="E35" s="106" t="s">
        <v>81</v>
      </c>
      <c r="F35" s="206">
        <v>7</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237" x14ac:dyDescent="0.2">
      <c r="A36" s="105" t="s">
        <v>77</v>
      </c>
      <c r="B36" s="106"/>
      <c r="C36" s="111" t="s">
        <v>654</v>
      </c>
      <c r="D36" s="111"/>
      <c r="E36" s="106" t="s">
        <v>70</v>
      </c>
      <c r="F36" s="106">
        <v>166</v>
      </c>
      <c r="G36" s="37"/>
      <c r="H36" s="37"/>
      <c r="I36" s="38">
        <f t="shared" si="0"/>
        <v>0</v>
      </c>
      <c r="J36" s="37"/>
      <c r="K36" s="37"/>
      <c r="L36" s="38">
        <f t="shared" si="1"/>
        <v>0</v>
      </c>
      <c r="M36" s="38">
        <f t="shared" si="2"/>
        <v>0</v>
      </c>
      <c r="N36" s="38">
        <f t="shared" si="3"/>
        <v>0</v>
      </c>
      <c r="O36" s="38">
        <f t="shared" si="4"/>
        <v>0</v>
      </c>
      <c r="P36" s="38">
        <f t="shared" si="5"/>
        <v>0</v>
      </c>
      <c r="Q36" s="38">
        <f t="shared" si="6"/>
        <v>0</v>
      </c>
    </row>
    <row r="37" spans="1:237" ht="13.5" thickBot="1" x14ac:dyDescent="0.25">
      <c r="A37" s="108" t="s">
        <v>78</v>
      </c>
      <c r="B37" s="109"/>
      <c r="C37" s="211" t="s">
        <v>658</v>
      </c>
      <c r="D37" s="112"/>
      <c r="E37" s="109" t="s">
        <v>659</v>
      </c>
      <c r="F37" s="109">
        <v>0.19700000000000001</v>
      </c>
      <c r="G37" s="77"/>
      <c r="H37" s="77"/>
      <c r="I37" s="78">
        <f t="shared" si="0"/>
        <v>0</v>
      </c>
      <c r="J37" s="77"/>
      <c r="K37" s="77"/>
      <c r="L37" s="78">
        <f t="shared" si="1"/>
        <v>0</v>
      </c>
      <c r="M37" s="78">
        <f t="shared" si="2"/>
        <v>0</v>
      </c>
      <c r="N37" s="78">
        <f t="shared" si="3"/>
        <v>0</v>
      </c>
      <c r="O37" s="78">
        <f t="shared" si="4"/>
        <v>0</v>
      </c>
      <c r="P37" s="78">
        <f t="shared" si="5"/>
        <v>0</v>
      </c>
      <c r="Q37" s="78">
        <f t="shared" si="6"/>
        <v>0</v>
      </c>
    </row>
    <row r="38" spans="1:237" x14ac:dyDescent="0.2">
      <c r="A38" s="324" t="s">
        <v>13</v>
      </c>
      <c r="B38" s="325"/>
      <c r="C38" s="325"/>
      <c r="D38" s="325"/>
      <c r="E38" s="325"/>
      <c r="F38" s="325"/>
      <c r="G38" s="325"/>
      <c r="H38" s="325"/>
      <c r="I38" s="325"/>
      <c r="J38" s="325"/>
      <c r="K38" s="325"/>
      <c r="L38" s="325"/>
      <c r="M38" s="39">
        <f>SUM(M17:M37)</f>
        <v>0</v>
      </c>
      <c r="N38" s="39">
        <f>SUM(N17:N37)</f>
        <v>0</v>
      </c>
      <c r="O38" s="39">
        <f>SUM(O17:O37)</f>
        <v>0</v>
      </c>
      <c r="P38" s="39">
        <f>SUM(P17:P37)</f>
        <v>0</v>
      </c>
      <c r="Q38" s="39">
        <f>SUM(Q17:Q37)</f>
        <v>0</v>
      </c>
      <c r="R38" s="16"/>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row>
    <row r="39" spans="1:237" ht="26.25" customHeight="1" thickBot="1" x14ac:dyDescent="0.25">
      <c r="A39" s="332" t="s">
        <v>37</v>
      </c>
      <c r="B39" s="333"/>
      <c r="C39" s="333"/>
      <c r="D39" s="333"/>
      <c r="E39" s="333"/>
      <c r="F39" s="333"/>
      <c r="G39" s="333"/>
      <c r="H39" s="333"/>
      <c r="I39" s="333"/>
      <c r="J39" s="333"/>
      <c r="K39" s="334"/>
      <c r="L39" s="40"/>
      <c r="M39" s="41"/>
      <c r="N39" s="41"/>
      <c r="O39" s="41">
        <f>ROUND(O38*L39,2)</f>
        <v>0</v>
      </c>
      <c r="P39" s="41"/>
      <c r="Q39" s="41">
        <f>O39</f>
        <v>0</v>
      </c>
      <c r="R39" s="42"/>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row>
    <row r="40" spans="1:237" ht="16.5" thickBot="1" x14ac:dyDescent="0.25">
      <c r="A40" s="326" t="s">
        <v>35</v>
      </c>
      <c r="B40" s="327"/>
      <c r="C40" s="327"/>
      <c r="D40" s="327"/>
      <c r="E40" s="327"/>
      <c r="F40" s="327"/>
      <c r="G40" s="327"/>
      <c r="H40" s="327"/>
      <c r="I40" s="327"/>
      <c r="J40" s="327"/>
      <c r="K40" s="327"/>
      <c r="L40" s="327"/>
      <c r="M40" s="115">
        <f>M38</f>
        <v>0</v>
      </c>
      <c r="N40" s="115">
        <f>N38</f>
        <v>0</v>
      </c>
      <c r="O40" s="115">
        <f>O38+O39</f>
        <v>0</v>
      </c>
      <c r="P40" s="115">
        <f>P38</f>
        <v>0</v>
      </c>
      <c r="Q40" s="116">
        <f>Q38+Q39</f>
        <v>0</v>
      </c>
      <c r="R40" s="16"/>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row>
    <row r="41" spans="1:237" ht="15" customHeight="1" x14ac:dyDescent="0.2">
      <c r="A41" s="113"/>
      <c r="B41" s="113"/>
      <c r="C41" s="113"/>
      <c r="D41" s="113"/>
      <c r="E41" s="113"/>
      <c r="F41" s="113"/>
      <c r="G41" s="113"/>
      <c r="H41" s="113"/>
      <c r="I41" s="113"/>
      <c r="J41" s="113"/>
      <c r="K41" s="113"/>
      <c r="L41" s="113"/>
      <c r="M41" s="114"/>
      <c r="N41" s="114"/>
      <c r="O41" s="114"/>
      <c r="P41" s="114"/>
      <c r="Q41" s="114"/>
      <c r="R41" s="16"/>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row>
    <row r="42" spans="1:237" ht="12.75" customHeight="1" x14ac:dyDescent="0.2">
      <c r="A42" s="113"/>
      <c r="B42" s="113"/>
      <c r="C42" s="113"/>
      <c r="D42" s="113"/>
      <c r="E42" s="113"/>
      <c r="F42" s="113"/>
      <c r="G42" s="113"/>
      <c r="H42" s="113"/>
      <c r="I42" s="113"/>
      <c r="J42" s="113"/>
      <c r="K42" s="113"/>
      <c r="L42" s="113"/>
      <c r="M42" s="113"/>
      <c r="N42" s="113"/>
      <c r="O42" s="113"/>
      <c r="P42" s="113"/>
      <c r="Q42" s="114"/>
      <c r="R42" s="16"/>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row>
    <row r="43" spans="1:237" x14ac:dyDescent="0.2">
      <c r="A43" s="117" t="s">
        <v>36</v>
      </c>
      <c r="B43" s="113"/>
      <c r="C43" s="113"/>
      <c r="D43" s="113"/>
      <c r="E43" s="113"/>
      <c r="F43" s="113"/>
      <c r="G43" s="113"/>
      <c r="H43" s="113"/>
      <c r="I43" s="113"/>
      <c r="J43" s="113"/>
      <c r="K43" s="113"/>
      <c r="L43" s="113"/>
      <c r="M43" s="114"/>
      <c r="N43" s="114"/>
      <c r="O43" s="114"/>
      <c r="P43" s="114"/>
      <c r="Q43" s="114"/>
      <c r="R43" s="16"/>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row>
    <row r="44" spans="1:237" x14ac:dyDescent="0.2">
      <c r="A44" s="44"/>
      <c r="B44" s="44"/>
      <c r="C44" s="45"/>
      <c r="D44" s="45"/>
      <c r="E44" s="46"/>
      <c r="F44" s="47"/>
      <c r="G44" s="48"/>
      <c r="H44" s="48"/>
      <c r="I44" s="48"/>
      <c r="J44" s="48"/>
      <c r="K44" s="48"/>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c r="GG44" s="44"/>
      <c r="GH44" s="44"/>
      <c r="GI44" s="44"/>
      <c r="GJ44" s="44"/>
      <c r="GK44" s="44"/>
      <c r="GL44" s="44"/>
      <c r="GM44" s="44"/>
      <c r="GN44" s="44"/>
      <c r="GO44" s="44"/>
      <c r="GP44" s="44"/>
      <c r="GQ44" s="44"/>
      <c r="GR44" s="44"/>
      <c r="GS44" s="44"/>
      <c r="GT44" s="44"/>
      <c r="GU44" s="44"/>
      <c r="GV44" s="44"/>
      <c r="GW44" s="44"/>
      <c r="GX44" s="44"/>
      <c r="GY44" s="44"/>
      <c r="GZ44" s="44"/>
      <c r="HA44" s="44"/>
      <c r="HB44" s="44"/>
      <c r="HC44" s="44"/>
      <c r="HD44" s="44"/>
      <c r="HE44" s="44"/>
      <c r="HF44" s="44"/>
      <c r="HG44" s="44"/>
      <c r="HH44" s="44"/>
      <c r="HI44" s="44"/>
      <c r="HJ44" s="44"/>
      <c r="HK44" s="44"/>
      <c r="HL44" s="44"/>
      <c r="HM44" s="44"/>
      <c r="HN44" s="44"/>
      <c r="HO44" s="44"/>
      <c r="HP44" s="44"/>
      <c r="HQ44" s="44"/>
      <c r="HR44" s="44"/>
      <c r="HS44" s="44"/>
      <c r="HT44" s="44"/>
      <c r="HU44" s="44"/>
      <c r="HV44" s="44"/>
      <c r="HW44" s="44"/>
      <c r="HX44" s="44"/>
      <c r="HY44" s="44"/>
      <c r="HZ44" s="44"/>
      <c r="IA44" s="44"/>
      <c r="IB44" s="44"/>
      <c r="IC44" s="44"/>
    </row>
    <row r="45" spans="1:237" x14ac:dyDescent="0.2">
      <c r="A45" s="44"/>
      <c r="B45" s="44"/>
      <c r="C45" s="8"/>
      <c r="D45" s="49" t="s">
        <v>8</v>
      </c>
      <c r="E45" s="328">
        <f>Būv.KOPTĀME_!B30</f>
        <v>0</v>
      </c>
      <c r="F45" s="329"/>
      <c r="G45" s="329"/>
      <c r="H45" s="329"/>
      <c r="I45" s="329"/>
      <c r="J45" s="329"/>
      <c r="K45" s="329"/>
      <c r="L45" s="329"/>
      <c r="M45" s="329"/>
      <c r="N45" s="329"/>
      <c r="O45" s="329"/>
      <c r="P45" s="329"/>
      <c r="Q45" s="329"/>
      <c r="R45" s="48"/>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c r="HZ45" s="44"/>
      <c r="IA45" s="44"/>
      <c r="IB45" s="44"/>
      <c r="IC45" s="44"/>
    </row>
    <row r="46" spans="1:237" x14ac:dyDescent="0.2">
      <c r="A46" s="50"/>
      <c r="B46" s="50"/>
      <c r="C46" s="8"/>
      <c r="D46" s="8"/>
      <c r="E46" s="321" t="s">
        <v>9</v>
      </c>
      <c r="F46" s="321"/>
      <c r="G46" s="321"/>
      <c r="H46" s="321"/>
      <c r="I46" s="321"/>
      <c r="J46" s="321"/>
      <c r="K46" s="321"/>
      <c r="L46" s="321"/>
      <c r="M46" s="321"/>
      <c r="N46" s="321"/>
      <c r="O46" s="321"/>
      <c r="P46" s="321"/>
      <c r="Q46" s="321"/>
      <c r="R46" s="16"/>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row>
    <row r="47" spans="1:237" x14ac:dyDescent="0.2">
      <c r="A47" s="51"/>
      <c r="B47" s="51"/>
      <c r="C47" s="8"/>
      <c r="D47" s="52" t="s">
        <v>14</v>
      </c>
      <c r="E47" s="330">
        <f>Kopsav.1!C44</f>
        <v>0</v>
      </c>
      <c r="F47" s="331"/>
      <c r="G47" s="331"/>
      <c r="H47" s="331"/>
      <c r="I47" s="331"/>
      <c r="J47" s="331"/>
      <c r="K47" s="331"/>
      <c r="L47" s="331"/>
      <c r="M47" s="331"/>
      <c r="N47" s="331"/>
      <c r="O47" s="331"/>
      <c r="P47" s="331"/>
      <c r="Q47" s="331"/>
      <c r="R47" s="16"/>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row>
    <row r="48" spans="1:237" x14ac:dyDescent="0.2">
      <c r="A48" s="51"/>
      <c r="B48" s="51"/>
      <c r="C48" s="53"/>
      <c r="D48" s="53"/>
      <c r="E48" s="321" t="s">
        <v>9</v>
      </c>
      <c r="F48" s="321"/>
      <c r="G48" s="321"/>
      <c r="H48" s="321"/>
      <c r="I48" s="321"/>
      <c r="J48" s="321"/>
      <c r="K48" s="321"/>
      <c r="L48" s="321"/>
      <c r="M48" s="321"/>
      <c r="N48" s="321"/>
      <c r="O48" s="321"/>
      <c r="P48" s="321"/>
      <c r="Q48" s="321"/>
      <c r="R48" s="16"/>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row>
    <row r="49" spans="1:237" x14ac:dyDescent="0.2">
      <c r="A49" s="51"/>
      <c r="B49" s="51"/>
      <c r="C49" s="8"/>
      <c r="D49" s="52" t="s">
        <v>15</v>
      </c>
      <c r="E49" s="322"/>
      <c r="F49" s="322"/>
      <c r="G49" s="322"/>
      <c r="H49" s="322"/>
      <c r="I49" s="54"/>
      <c r="J49" s="54"/>
      <c r="K49" s="54"/>
      <c r="L49" s="55"/>
      <c r="M49" s="55"/>
      <c r="N49" s="55"/>
      <c r="O49" s="55"/>
      <c r="P49" s="55"/>
      <c r="Q49" s="55"/>
      <c r="R49" s="16"/>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row>
    <row r="50" spans="1:237" x14ac:dyDescent="0.2">
      <c r="A50" s="51"/>
      <c r="B50" s="51"/>
      <c r="C50" s="323"/>
      <c r="D50" s="323"/>
      <c r="E50" s="323"/>
      <c r="F50" s="56"/>
      <c r="G50" s="57"/>
      <c r="H50" s="57"/>
      <c r="I50" s="57"/>
      <c r="J50" s="57"/>
      <c r="K50" s="57"/>
      <c r="L50" s="58"/>
      <c r="M50" s="58"/>
      <c r="N50" s="58"/>
      <c r="O50" s="58"/>
      <c r="P50" s="55"/>
      <c r="Q50" s="55"/>
      <c r="R50" s="16"/>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row>
    <row r="51" spans="1:237" x14ac:dyDescent="0.2">
      <c r="A51" s="59"/>
      <c r="B51" s="59"/>
      <c r="C51" s="60"/>
      <c r="D51" s="60"/>
      <c r="E51" s="61"/>
      <c r="F51" s="56"/>
      <c r="G51" s="62"/>
      <c r="H51" s="63"/>
      <c r="I51" s="63"/>
      <c r="J51" s="63"/>
      <c r="K51" s="63"/>
      <c r="L51" s="64"/>
      <c r="M51" s="64"/>
      <c r="N51" s="64"/>
      <c r="O51" s="64"/>
      <c r="P51" s="65"/>
      <c r="Q51" s="65"/>
      <c r="R51" s="18"/>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row>
    <row r="52" spans="1:237" x14ac:dyDescent="0.2">
      <c r="B52" s="118"/>
      <c r="C52" s="66"/>
      <c r="D52" s="66"/>
      <c r="E52" s="67"/>
      <c r="F52" s="68"/>
      <c r="G52" s="69"/>
      <c r="H52" s="69"/>
      <c r="I52" s="70"/>
      <c r="J52" s="69"/>
      <c r="K52" s="69"/>
      <c r="L52" s="7"/>
      <c r="M52" s="7"/>
      <c r="N52" s="7"/>
      <c r="O52" s="7"/>
      <c r="P52" s="7"/>
    </row>
    <row r="53" spans="1:237" ht="15" x14ac:dyDescent="0.2">
      <c r="B53" s="118"/>
      <c r="C53" s="122"/>
      <c r="D53" s="122"/>
      <c r="E53" s="122"/>
      <c r="F53" s="122"/>
      <c r="G53" s="122"/>
      <c r="H53" s="122"/>
      <c r="I53" s="122"/>
      <c r="J53" s="122"/>
      <c r="K53" s="122"/>
      <c r="L53" s="122"/>
      <c r="M53" s="122"/>
      <c r="N53" s="119"/>
      <c r="O53" s="120"/>
      <c r="P53" s="7"/>
    </row>
    <row r="54" spans="1:237" ht="15" x14ac:dyDescent="0.2">
      <c r="B54" s="118"/>
      <c r="C54" s="122"/>
      <c r="D54" s="122"/>
      <c r="E54" s="122"/>
      <c r="F54" s="122"/>
      <c r="G54" s="122"/>
      <c r="H54" s="122"/>
      <c r="I54" s="122"/>
      <c r="J54" s="122"/>
      <c r="K54" s="122"/>
      <c r="L54" s="122"/>
      <c r="M54" s="122"/>
      <c r="N54" s="119"/>
      <c r="O54" s="120"/>
      <c r="P54" s="7"/>
    </row>
    <row r="55" spans="1:237" ht="15" x14ac:dyDescent="0.2">
      <c r="B55" s="118"/>
      <c r="C55" s="122"/>
      <c r="D55" s="122"/>
      <c r="E55" s="122"/>
      <c r="F55" s="122"/>
      <c r="G55" s="122"/>
      <c r="H55" s="122"/>
      <c r="I55" s="122"/>
      <c r="J55" s="122"/>
      <c r="K55" s="122"/>
      <c r="L55" s="122"/>
      <c r="M55" s="122"/>
      <c r="N55" s="119"/>
      <c r="O55" s="120"/>
      <c r="P55" s="7"/>
    </row>
    <row r="56" spans="1:237" ht="14.25" x14ac:dyDescent="0.2">
      <c r="B56" s="118"/>
      <c r="C56" s="123"/>
      <c r="D56" s="123"/>
      <c r="E56" s="123"/>
      <c r="F56" s="123"/>
      <c r="G56" s="123"/>
      <c r="H56" s="123"/>
      <c r="I56" s="123"/>
      <c r="J56" s="123"/>
      <c r="K56" s="123"/>
      <c r="L56" s="123"/>
      <c r="M56" s="123"/>
      <c r="N56" s="123"/>
      <c r="O56" s="121"/>
      <c r="P56" s="7"/>
    </row>
    <row r="57" spans="1:237" x14ac:dyDescent="0.2">
      <c r="B57" s="118"/>
      <c r="C57" s="66"/>
      <c r="D57" s="66"/>
      <c r="E57" s="67"/>
      <c r="F57" s="68"/>
      <c r="G57" s="69"/>
      <c r="H57" s="69"/>
      <c r="I57" s="71"/>
      <c r="J57" s="69"/>
      <c r="K57" s="69"/>
      <c r="L57" s="7"/>
      <c r="M57" s="7"/>
      <c r="N57" s="7"/>
      <c r="O57" s="7"/>
      <c r="P57" s="7"/>
    </row>
    <row r="58" spans="1:237" x14ac:dyDescent="0.2">
      <c r="B58" s="118"/>
      <c r="C58" s="66"/>
      <c r="D58" s="66"/>
      <c r="E58" s="67"/>
      <c r="F58" s="68"/>
      <c r="G58" s="69"/>
      <c r="H58" s="69"/>
      <c r="I58" s="71"/>
      <c r="J58" s="72"/>
      <c r="K58" s="72"/>
      <c r="L58" s="9"/>
      <c r="M58" s="7"/>
      <c r="N58" s="7"/>
      <c r="O58" s="7"/>
      <c r="P58" s="7"/>
    </row>
    <row r="59" spans="1:237" x14ac:dyDescent="0.2">
      <c r="C59" s="66"/>
      <c r="D59" s="66"/>
      <c r="E59" s="67"/>
      <c r="F59" s="68"/>
      <c r="G59" s="69"/>
      <c r="H59" s="69"/>
      <c r="I59" s="69"/>
      <c r="J59" s="69"/>
      <c r="K59" s="69"/>
      <c r="L59" s="7"/>
    </row>
  </sheetData>
  <sheetProtection algorithmName="SHA-512" hashValue="HxuVGqf4w5S8oCE9llWCcdjrBzvAZw89RVFiXCRaWUaV6LhluKSNBT9lgzfwk95HeNmJP4ScAU0WARZqXAPrAQ==" saltValue="J2Bb5Y1VUgIOMfmqox3dVw==" spinCount="100000" sheet="1" formatCells="0" formatColumns="0" formatRows="0" selectLockedCells="1" sort="0" autoFilter="0" pivotTables="0"/>
  <autoFilter ref="A16:Q40"/>
  <mergeCells count="21">
    <mergeCell ref="E46:Q46"/>
    <mergeCell ref="E47:Q47"/>
    <mergeCell ref="E48:Q48"/>
    <mergeCell ref="E49:H49"/>
    <mergeCell ref="C50:E50"/>
    <mergeCell ref="E45:Q45"/>
    <mergeCell ref="A4:Q4"/>
    <mergeCell ref="A6:Q6"/>
    <mergeCell ref="O11:P11"/>
    <mergeCell ref="O12:P12"/>
    <mergeCell ref="A14:A15"/>
    <mergeCell ref="B14:B15"/>
    <mergeCell ref="C14:C15"/>
    <mergeCell ref="D14:D15"/>
    <mergeCell ref="E14:E15"/>
    <mergeCell ref="F14:F15"/>
    <mergeCell ref="G14:L14"/>
    <mergeCell ref="M14:Q14"/>
    <mergeCell ref="A38:L38"/>
    <mergeCell ref="A39:K39"/>
    <mergeCell ref="A40:L40"/>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29" max="1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C80"/>
  <sheetViews>
    <sheetView view="pageBreakPreview" topLeftCell="A40" zoomScale="90" zoomScaleNormal="100" zoomScaleSheetLayoutView="90" workbookViewId="0">
      <selection activeCell="D14" sqref="D14:D15"/>
    </sheetView>
  </sheetViews>
  <sheetFormatPr defaultRowHeight="12.75" x14ac:dyDescent="0.2"/>
  <cols>
    <col min="1" max="1" width="5.140625" style="10" customWidth="1"/>
    <col min="2" max="2" width="7" style="10" customWidth="1"/>
    <col min="3" max="3" width="34.5703125" style="73" customWidth="1"/>
    <col min="4" max="4" width="8.85546875" style="73" customWidth="1"/>
    <col min="5" max="5" width="6.85546875" style="74" customWidth="1"/>
    <col min="6" max="6" width="8.42578125" style="75" customWidth="1"/>
    <col min="7" max="7" width="6.7109375" style="12" customWidth="1"/>
    <col min="8" max="8" width="6.5703125" style="12" customWidth="1"/>
    <col min="9" max="9" width="7.28515625" style="12" customWidth="1"/>
    <col min="10" max="10" width="8.28515625" style="12" customWidth="1"/>
    <col min="11" max="11" width="7.7109375" style="12" customWidth="1"/>
    <col min="12" max="12" width="8.28515625" style="8" customWidth="1"/>
    <col min="13" max="16" width="11.140625" style="8" customWidth="1"/>
    <col min="17" max="17" width="11.7109375" style="8" customWidth="1"/>
    <col min="18" max="18" width="10.28515625" style="12" customWidth="1"/>
    <col min="19" max="237" width="9.140625" style="8"/>
    <col min="238" max="238" width="4" style="8" customWidth="1"/>
    <col min="239" max="239" width="31.42578125" style="8" customWidth="1"/>
    <col min="240" max="240" width="5.7109375" style="8" customWidth="1"/>
    <col min="241" max="241" width="8.42578125" style="8" customWidth="1"/>
    <col min="242" max="242" width="6.140625" style="8" customWidth="1"/>
    <col min="243" max="243" width="6.5703125" style="8" customWidth="1"/>
    <col min="244" max="244" width="7.28515625" style="8" customWidth="1"/>
    <col min="245" max="245" width="8.28515625" style="8" customWidth="1"/>
    <col min="246" max="246" width="7.28515625" style="8" customWidth="1"/>
    <col min="247" max="247" width="6.7109375" style="8" customWidth="1"/>
    <col min="248" max="248" width="11.140625" style="8" customWidth="1"/>
    <col min="249" max="249" width="9.5703125" style="8" customWidth="1"/>
    <col min="250" max="251" width="11.140625" style="8" customWidth="1"/>
    <col min="252" max="252" width="8.85546875" style="8" customWidth="1"/>
    <col min="253" max="493" width="9.140625" style="8"/>
    <col min="494" max="494" width="4" style="8" customWidth="1"/>
    <col min="495" max="495" width="31.42578125" style="8" customWidth="1"/>
    <col min="496" max="496" width="5.7109375" style="8" customWidth="1"/>
    <col min="497" max="497" width="8.42578125" style="8" customWidth="1"/>
    <col min="498" max="498" width="6.140625" style="8" customWidth="1"/>
    <col min="499" max="499" width="6.5703125" style="8" customWidth="1"/>
    <col min="500" max="500" width="7.28515625" style="8" customWidth="1"/>
    <col min="501" max="501" width="8.28515625" style="8" customWidth="1"/>
    <col min="502" max="502" width="7.28515625" style="8" customWidth="1"/>
    <col min="503" max="503" width="6.7109375" style="8" customWidth="1"/>
    <col min="504" max="504" width="11.140625" style="8" customWidth="1"/>
    <col min="505" max="505" width="9.5703125" style="8" customWidth="1"/>
    <col min="506" max="507" width="11.140625" style="8" customWidth="1"/>
    <col min="508" max="508" width="8.85546875" style="8" customWidth="1"/>
    <col min="509" max="749" width="9.140625" style="8"/>
    <col min="750" max="750" width="4" style="8" customWidth="1"/>
    <col min="751" max="751" width="31.42578125" style="8" customWidth="1"/>
    <col min="752" max="752" width="5.7109375" style="8" customWidth="1"/>
    <col min="753" max="753" width="8.42578125" style="8" customWidth="1"/>
    <col min="754" max="754" width="6.140625" style="8" customWidth="1"/>
    <col min="755" max="755" width="6.5703125" style="8" customWidth="1"/>
    <col min="756" max="756" width="7.28515625" style="8" customWidth="1"/>
    <col min="757" max="757" width="8.28515625" style="8" customWidth="1"/>
    <col min="758" max="758" width="7.28515625" style="8" customWidth="1"/>
    <col min="759" max="759" width="6.7109375" style="8" customWidth="1"/>
    <col min="760" max="760" width="11.140625" style="8" customWidth="1"/>
    <col min="761" max="761" width="9.5703125" style="8" customWidth="1"/>
    <col min="762" max="763" width="11.140625" style="8" customWidth="1"/>
    <col min="764" max="764" width="8.85546875" style="8" customWidth="1"/>
    <col min="765" max="1005" width="9.140625" style="8"/>
    <col min="1006" max="1006" width="4" style="8" customWidth="1"/>
    <col min="1007" max="1007" width="31.42578125" style="8" customWidth="1"/>
    <col min="1008" max="1008" width="5.7109375" style="8" customWidth="1"/>
    <col min="1009" max="1009" width="8.42578125" style="8" customWidth="1"/>
    <col min="1010" max="1010" width="6.140625" style="8" customWidth="1"/>
    <col min="1011" max="1011" width="6.5703125" style="8" customWidth="1"/>
    <col min="1012" max="1012" width="7.28515625" style="8" customWidth="1"/>
    <col min="1013" max="1013" width="8.28515625" style="8" customWidth="1"/>
    <col min="1014" max="1014" width="7.28515625" style="8" customWidth="1"/>
    <col min="1015" max="1015" width="6.7109375" style="8" customWidth="1"/>
    <col min="1016" max="1016" width="11.140625" style="8" customWidth="1"/>
    <col min="1017" max="1017" width="9.5703125" style="8" customWidth="1"/>
    <col min="1018" max="1019" width="11.140625" style="8" customWidth="1"/>
    <col min="1020" max="1020" width="8.85546875" style="8" customWidth="1"/>
    <col min="1021" max="1261" width="9.140625" style="8"/>
    <col min="1262" max="1262" width="4" style="8" customWidth="1"/>
    <col min="1263" max="1263" width="31.42578125" style="8" customWidth="1"/>
    <col min="1264" max="1264" width="5.7109375" style="8" customWidth="1"/>
    <col min="1265" max="1265" width="8.42578125" style="8" customWidth="1"/>
    <col min="1266" max="1266" width="6.140625" style="8" customWidth="1"/>
    <col min="1267" max="1267" width="6.5703125" style="8" customWidth="1"/>
    <col min="1268" max="1268" width="7.28515625" style="8" customWidth="1"/>
    <col min="1269" max="1269" width="8.28515625" style="8" customWidth="1"/>
    <col min="1270" max="1270" width="7.28515625" style="8" customWidth="1"/>
    <col min="1271" max="1271" width="6.7109375" style="8" customWidth="1"/>
    <col min="1272" max="1272" width="11.140625" style="8" customWidth="1"/>
    <col min="1273" max="1273" width="9.5703125" style="8" customWidth="1"/>
    <col min="1274" max="1275" width="11.140625" style="8" customWidth="1"/>
    <col min="1276" max="1276" width="8.85546875" style="8" customWidth="1"/>
    <col min="1277" max="1517" width="9.140625" style="8"/>
    <col min="1518" max="1518" width="4" style="8" customWidth="1"/>
    <col min="1519" max="1519" width="31.42578125" style="8" customWidth="1"/>
    <col min="1520" max="1520" width="5.7109375" style="8" customWidth="1"/>
    <col min="1521" max="1521" width="8.42578125" style="8" customWidth="1"/>
    <col min="1522" max="1522" width="6.140625" style="8" customWidth="1"/>
    <col min="1523" max="1523" width="6.5703125" style="8" customWidth="1"/>
    <col min="1524" max="1524" width="7.28515625" style="8" customWidth="1"/>
    <col min="1525" max="1525" width="8.28515625" style="8" customWidth="1"/>
    <col min="1526" max="1526" width="7.28515625" style="8" customWidth="1"/>
    <col min="1527" max="1527" width="6.7109375" style="8" customWidth="1"/>
    <col min="1528" max="1528" width="11.140625" style="8" customWidth="1"/>
    <col min="1529" max="1529" width="9.5703125" style="8" customWidth="1"/>
    <col min="1530" max="1531" width="11.140625" style="8" customWidth="1"/>
    <col min="1532" max="1532" width="8.85546875" style="8" customWidth="1"/>
    <col min="1533" max="1773" width="9.140625" style="8"/>
    <col min="1774" max="1774" width="4" style="8" customWidth="1"/>
    <col min="1775" max="1775" width="31.42578125" style="8" customWidth="1"/>
    <col min="1776" max="1776" width="5.7109375" style="8" customWidth="1"/>
    <col min="1777" max="1777" width="8.42578125" style="8" customWidth="1"/>
    <col min="1778" max="1778" width="6.140625" style="8" customWidth="1"/>
    <col min="1779" max="1779" width="6.5703125" style="8" customWidth="1"/>
    <col min="1780" max="1780" width="7.28515625" style="8" customWidth="1"/>
    <col min="1781" max="1781" width="8.28515625" style="8" customWidth="1"/>
    <col min="1782" max="1782" width="7.28515625" style="8" customWidth="1"/>
    <col min="1783" max="1783" width="6.7109375" style="8" customWidth="1"/>
    <col min="1784" max="1784" width="11.140625" style="8" customWidth="1"/>
    <col min="1785" max="1785" width="9.5703125" style="8" customWidth="1"/>
    <col min="1786" max="1787" width="11.140625" style="8" customWidth="1"/>
    <col min="1788" max="1788" width="8.85546875" style="8" customWidth="1"/>
    <col min="1789" max="2029" width="9.140625" style="8"/>
    <col min="2030" max="2030" width="4" style="8" customWidth="1"/>
    <col min="2031" max="2031" width="31.42578125" style="8" customWidth="1"/>
    <col min="2032" max="2032" width="5.7109375" style="8" customWidth="1"/>
    <col min="2033" max="2033" width="8.42578125" style="8" customWidth="1"/>
    <col min="2034" max="2034" width="6.140625" style="8" customWidth="1"/>
    <col min="2035" max="2035" width="6.5703125" style="8" customWidth="1"/>
    <col min="2036" max="2036" width="7.28515625" style="8" customWidth="1"/>
    <col min="2037" max="2037" width="8.28515625" style="8" customWidth="1"/>
    <col min="2038" max="2038" width="7.28515625" style="8" customWidth="1"/>
    <col min="2039" max="2039" width="6.7109375" style="8" customWidth="1"/>
    <col min="2040" max="2040" width="11.140625" style="8" customWidth="1"/>
    <col min="2041" max="2041" width="9.5703125" style="8" customWidth="1"/>
    <col min="2042" max="2043" width="11.140625" style="8" customWidth="1"/>
    <col min="2044" max="2044" width="8.85546875" style="8" customWidth="1"/>
    <col min="2045" max="2285" width="9.140625" style="8"/>
    <col min="2286" max="2286" width="4" style="8" customWidth="1"/>
    <col min="2287" max="2287" width="31.42578125" style="8" customWidth="1"/>
    <col min="2288" max="2288" width="5.7109375" style="8" customWidth="1"/>
    <col min="2289" max="2289" width="8.42578125" style="8" customWidth="1"/>
    <col min="2290" max="2290" width="6.140625" style="8" customWidth="1"/>
    <col min="2291" max="2291" width="6.5703125" style="8" customWidth="1"/>
    <col min="2292" max="2292" width="7.28515625" style="8" customWidth="1"/>
    <col min="2293" max="2293" width="8.28515625" style="8" customWidth="1"/>
    <col min="2294" max="2294" width="7.28515625" style="8" customWidth="1"/>
    <col min="2295" max="2295" width="6.7109375" style="8" customWidth="1"/>
    <col min="2296" max="2296" width="11.140625" style="8" customWidth="1"/>
    <col min="2297" max="2297" width="9.5703125" style="8" customWidth="1"/>
    <col min="2298" max="2299" width="11.140625" style="8" customWidth="1"/>
    <col min="2300" max="2300" width="8.85546875" style="8" customWidth="1"/>
    <col min="2301" max="2541" width="9.140625" style="8"/>
    <col min="2542" max="2542" width="4" style="8" customWidth="1"/>
    <col min="2543" max="2543" width="31.42578125" style="8" customWidth="1"/>
    <col min="2544" max="2544" width="5.7109375" style="8" customWidth="1"/>
    <col min="2545" max="2545" width="8.42578125" style="8" customWidth="1"/>
    <col min="2546" max="2546" width="6.140625" style="8" customWidth="1"/>
    <col min="2547" max="2547" width="6.5703125" style="8" customWidth="1"/>
    <col min="2548" max="2548" width="7.28515625" style="8" customWidth="1"/>
    <col min="2549" max="2549" width="8.28515625" style="8" customWidth="1"/>
    <col min="2550" max="2550" width="7.28515625" style="8" customWidth="1"/>
    <col min="2551" max="2551" width="6.7109375" style="8" customWidth="1"/>
    <col min="2552" max="2552" width="11.140625" style="8" customWidth="1"/>
    <col min="2553" max="2553" width="9.5703125" style="8" customWidth="1"/>
    <col min="2554" max="2555" width="11.140625" style="8" customWidth="1"/>
    <col min="2556" max="2556" width="8.85546875" style="8" customWidth="1"/>
    <col min="2557" max="2797" width="9.140625" style="8"/>
    <col min="2798" max="2798" width="4" style="8" customWidth="1"/>
    <col min="2799" max="2799" width="31.42578125" style="8" customWidth="1"/>
    <col min="2800" max="2800" width="5.7109375" style="8" customWidth="1"/>
    <col min="2801" max="2801" width="8.42578125" style="8" customWidth="1"/>
    <col min="2802" max="2802" width="6.140625" style="8" customWidth="1"/>
    <col min="2803" max="2803" width="6.5703125" style="8" customWidth="1"/>
    <col min="2804" max="2804" width="7.28515625" style="8" customWidth="1"/>
    <col min="2805" max="2805" width="8.28515625" style="8" customWidth="1"/>
    <col min="2806" max="2806" width="7.28515625" style="8" customWidth="1"/>
    <col min="2807" max="2807" width="6.7109375" style="8" customWidth="1"/>
    <col min="2808" max="2808" width="11.140625" style="8" customWidth="1"/>
    <col min="2809" max="2809" width="9.5703125" style="8" customWidth="1"/>
    <col min="2810" max="2811" width="11.140625" style="8" customWidth="1"/>
    <col min="2812" max="2812" width="8.85546875" style="8" customWidth="1"/>
    <col min="2813" max="3053" width="9.140625" style="8"/>
    <col min="3054" max="3054" width="4" style="8" customWidth="1"/>
    <col min="3055" max="3055" width="31.42578125" style="8" customWidth="1"/>
    <col min="3056" max="3056" width="5.7109375" style="8" customWidth="1"/>
    <col min="3057" max="3057" width="8.42578125" style="8" customWidth="1"/>
    <col min="3058" max="3058" width="6.140625" style="8" customWidth="1"/>
    <col min="3059" max="3059" width="6.5703125" style="8" customWidth="1"/>
    <col min="3060" max="3060" width="7.28515625" style="8" customWidth="1"/>
    <col min="3061" max="3061" width="8.28515625" style="8" customWidth="1"/>
    <col min="3062" max="3062" width="7.28515625" style="8" customWidth="1"/>
    <col min="3063" max="3063" width="6.7109375" style="8" customWidth="1"/>
    <col min="3064" max="3064" width="11.140625" style="8" customWidth="1"/>
    <col min="3065" max="3065" width="9.5703125" style="8" customWidth="1"/>
    <col min="3066" max="3067" width="11.140625" style="8" customWidth="1"/>
    <col min="3068" max="3068" width="8.85546875" style="8" customWidth="1"/>
    <col min="3069" max="3309" width="9.140625" style="8"/>
    <col min="3310" max="3310" width="4" style="8" customWidth="1"/>
    <col min="3311" max="3311" width="31.42578125" style="8" customWidth="1"/>
    <col min="3312" max="3312" width="5.7109375" style="8" customWidth="1"/>
    <col min="3313" max="3313" width="8.42578125" style="8" customWidth="1"/>
    <col min="3314" max="3314" width="6.140625" style="8" customWidth="1"/>
    <col min="3315" max="3315" width="6.5703125" style="8" customWidth="1"/>
    <col min="3316" max="3316" width="7.28515625" style="8" customWidth="1"/>
    <col min="3317" max="3317" width="8.28515625" style="8" customWidth="1"/>
    <col min="3318" max="3318" width="7.28515625" style="8" customWidth="1"/>
    <col min="3319" max="3319" width="6.7109375" style="8" customWidth="1"/>
    <col min="3320" max="3320" width="11.140625" style="8" customWidth="1"/>
    <col min="3321" max="3321" width="9.5703125" style="8" customWidth="1"/>
    <col min="3322" max="3323" width="11.140625" style="8" customWidth="1"/>
    <col min="3324" max="3324" width="8.85546875" style="8" customWidth="1"/>
    <col min="3325" max="3565" width="9.140625" style="8"/>
    <col min="3566" max="3566" width="4" style="8" customWidth="1"/>
    <col min="3567" max="3567" width="31.42578125" style="8" customWidth="1"/>
    <col min="3568" max="3568" width="5.7109375" style="8" customWidth="1"/>
    <col min="3569" max="3569" width="8.42578125" style="8" customWidth="1"/>
    <col min="3570" max="3570" width="6.140625" style="8" customWidth="1"/>
    <col min="3571" max="3571" width="6.5703125" style="8" customWidth="1"/>
    <col min="3572" max="3572" width="7.28515625" style="8" customWidth="1"/>
    <col min="3573" max="3573" width="8.28515625" style="8" customWidth="1"/>
    <col min="3574" max="3574" width="7.28515625" style="8" customWidth="1"/>
    <col min="3575" max="3575" width="6.7109375" style="8" customWidth="1"/>
    <col min="3576" max="3576" width="11.140625" style="8" customWidth="1"/>
    <col min="3577" max="3577" width="9.5703125" style="8" customWidth="1"/>
    <col min="3578" max="3579" width="11.140625" style="8" customWidth="1"/>
    <col min="3580" max="3580" width="8.85546875" style="8" customWidth="1"/>
    <col min="3581" max="3821" width="9.140625" style="8"/>
    <col min="3822" max="3822" width="4" style="8" customWidth="1"/>
    <col min="3823" max="3823" width="31.42578125" style="8" customWidth="1"/>
    <col min="3824" max="3824" width="5.7109375" style="8" customWidth="1"/>
    <col min="3825" max="3825" width="8.42578125" style="8" customWidth="1"/>
    <col min="3826" max="3826" width="6.140625" style="8" customWidth="1"/>
    <col min="3827" max="3827" width="6.5703125" style="8" customWidth="1"/>
    <col min="3828" max="3828" width="7.28515625" style="8" customWidth="1"/>
    <col min="3829" max="3829" width="8.28515625" style="8" customWidth="1"/>
    <col min="3830" max="3830" width="7.28515625" style="8" customWidth="1"/>
    <col min="3831" max="3831" width="6.7109375" style="8" customWidth="1"/>
    <col min="3832" max="3832" width="11.140625" style="8" customWidth="1"/>
    <col min="3833" max="3833" width="9.5703125" style="8" customWidth="1"/>
    <col min="3834" max="3835" width="11.140625" style="8" customWidth="1"/>
    <col min="3836" max="3836" width="8.85546875" style="8" customWidth="1"/>
    <col min="3837" max="4077" width="9.140625" style="8"/>
    <col min="4078" max="4078" width="4" style="8" customWidth="1"/>
    <col min="4079" max="4079" width="31.42578125" style="8" customWidth="1"/>
    <col min="4080" max="4080" width="5.7109375" style="8" customWidth="1"/>
    <col min="4081" max="4081" width="8.42578125" style="8" customWidth="1"/>
    <col min="4082" max="4082" width="6.140625" style="8" customWidth="1"/>
    <col min="4083" max="4083" width="6.5703125" style="8" customWidth="1"/>
    <col min="4084" max="4084" width="7.28515625" style="8" customWidth="1"/>
    <col min="4085" max="4085" width="8.28515625" style="8" customWidth="1"/>
    <col min="4086" max="4086" width="7.28515625" style="8" customWidth="1"/>
    <col min="4087" max="4087" width="6.7109375" style="8" customWidth="1"/>
    <col min="4088" max="4088" width="11.140625" style="8" customWidth="1"/>
    <col min="4089" max="4089" width="9.5703125" style="8" customWidth="1"/>
    <col min="4090" max="4091" width="11.140625" style="8" customWidth="1"/>
    <col min="4092" max="4092" width="8.85546875" style="8" customWidth="1"/>
    <col min="4093" max="4333" width="9.140625" style="8"/>
    <col min="4334" max="4334" width="4" style="8" customWidth="1"/>
    <col min="4335" max="4335" width="31.42578125" style="8" customWidth="1"/>
    <col min="4336" max="4336" width="5.7109375" style="8" customWidth="1"/>
    <col min="4337" max="4337" width="8.42578125" style="8" customWidth="1"/>
    <col min="4338" max="4338" width="6.140625" style="8" customWidth="1"/>
    <col min="4339" max="4339" width="6.5703125" style="8" customWidth="1"/>
    <col min="4340" max="4340" width="7.28515625" style="8" customWidth="1"/>
    <col min="4341" max="4341" width="8.28515625" style="8" customWidth="1"/>
    <col min="4342" max="4342" width="7.28515625" style="8" customWidth="1"/>
    <col min="4343" max="4343" width="6.7109375" style="8" customWidth="1"/>
    <col min="4344" max="4344" width="11.140625" style="8" customWidth="1"/>
    <col min="4345" max="4345" width="9.5703125" style="8" customWidth="1"/>
    <col min="4346" max="4347" width="11.140625" style="8" customWidth="1"/>
    <col min="4348" max="4348" width="8.85546875" style="8" customWidth="1"/>
    <col min="4349" max="4589" width="9.140625" style="8"/>
    <col min="4590" max="4590" width="4" style="8" customWidth="1"/>
    <col min="4591" max="4591" width="31.42578125" style="8" customWidth="1"/>
    <col min="4592" max="4592" width="5.7109375" style="8" customWidth="1"/>
    <col min="4593" max="4593" width="8.42578125" style="8" customWidth="1"/>
    <col min="4594" max="4594" width="6.140625" style="8" customWidth="1"/>
    <col min="4595" max="4595" width="6.5703125" style="8" customWidth="1"/>
    <col min="4596" max="4596" width="7.28515625" style="8" customWidth="1"/>
    <col min="4597" max="4597" width="8.28515625" style="8" customWidth="1"/>
    <col min="4598" max="4598" width="7.28515625" style="8" customWidth="1"/>
    <col min="4599" max="4599" width="6.7109375" style="8" customWidth="1"/>
    <col min="4600" max="4600" width="11.140625" style="8" customWidth="1"/>
    <col min="4601" max="4601" width="9.5703125" style="8" customWidth="1"/>
    <col min="4602" max="4603" width="11.140625" style="8" customWidth="1"/>
    <col min="4604" max="4604" width="8.85546875" style="8" customWidth="1"/>
    <col min="4605" max="4845" width="9.140625" style="8"/>
    <col min="4846" max="4846" width="4" style="8" customWidth="1"/>
    <col min="4847" max="4847" width="31.42578125" style="8" customWidth="1"/>
    <col min="4848" max="4848" width="5.7109375" style="8" customWidth="1"/>
    <col min="4849" max="4849" width="8.42578125" style="8" customWidth="1"/>
    <col min="4850" max="4850" width="6.140625" style="8" customWidth="1"/>
    <col min="4851" max="4851" width="6.5703125" style="8" customWidth="1"/>
    <col min="4852" max="4852" width="7.28515625" style="8" customWidth="1"/>
    <col min="4853" max="4853" width="8.28515625" style="8" customWidth="1"/>
    <col min="4854" max="4854" width="7.28515625" style="8" customWidth="1"/>
    <col min="4855" max="4855" width="6.7109375" style="8" customWidth="1"/>
    <col min="4856" max="4856" width="11.140625" style="8" customWidth="1"/>
    <col min="4857" max="4857" width="9.5703125" style="8" customWidth="1"/>
    <col min="4858" max="4859" width="11.140625" style="8" customWidth="1"/>
    <col min="4860" max="4860" width="8.85546875" style="8" customWidth="1"/>
    <col min="4861" max="5101" width="9.140625" style="8"/>
    <col min="5102" max="5102" width="4" style="8" customWidth="1"/>
    <col min="5103" max="5103" width="31.42578125" style="8" customWidth="1"/>
    <col min="5104" max="5104" width="5.7109375" style="8" customWidth="1"/>
    <col min="5105" max="5105" width="8.42578125" style="8" customWidth="1"/>
    <col min="5106" max="5106" width="6.140625" style="8" customWidth="1"/>
    <col min="5107" max="5107" width="6.5703125" style="8" customWidth="1"/>
    <col min="5108" max="5108" width="7.28515625" style="8" customWidth="1"/>
    <col min="5109" max="5109" width="8.28515625" style="8" customWidth="1"/>
    <col min="5110" max="5110" width="7.28515625" style="8" customWidth="1"/>
    <col min="5111" max="5111" width="6.7109375" style="8" customWidth="1"/>
    <col min="5112" max="5112" width="11.140625" style="8" customWidth="1"/>
    <col min="5113" max="5113" width="9.5703125" style="8" customWidth="1"/>
    <col min="5114" max="5115" width="11.140625" style="8" customWidth="1"/>
    <col min="5116" max="5116" width="8.85546875" style="8" customWidth="1"/>
    <col min="5117" max="5357" width="9.140625" style="8"/>
    <col min="5358" max="5358" width="4" style="8" customWidth="1"/>
    <col min="5359" max="5359" width="31.42578125" style="8" customWidth="1"/>
    <col min="5360" max="5360" width="5.7109375" style="8" customWidth="1"/>
    <col min="5361" max="5361" width="8.42578125" style="8" customWidth="1"/>
    <col min="5362" max="5362" width="6.140625" style="8" customWidth="1"/>
    <col min="5363" max="5363" width="6.5703125" style="8" customWidth="1"/>
    <col min="5364" max="5364" width="7.28515625" style="8" customWidth="1"/>
    <col min="5365" max="5365" width="8.28515625" style="8" customWidth="1"/>
    <col min="5366" max="5366" width="7.28515625" style="8" customWidth="1"/>
    <col min="5367" max="5367" width="6.7109375" style="8" customWidth="1"/>
    <col min="5368" max="5368" width="11.140625" style="8" customWidth="1"/>
    <col min="5369" max="5369" width="9.5703125" style="8" customWidth="1"/>
    <col min="5370" max="5371" width="11.140625" style="8" customWidth="1"/>
    <col min="5372" max="5372" width="8.85546875" style="8" customWidth="1"/>
    <col min="5373" max="5613" width="9.140625" style="8"/>
    <col min="5614" max="5614" width="4" style="8" customWidth="1"/>
    <col min="5615" max="5615" width="31.42578125" style="8" customWidth="1"/>
    <col min="5616" max="5616" width="5.7109375" style="8" customWidth="1"/>
    <col min="5617" max="5617" width="8.42578125" style="8" customWidth="1"/>
    <col min="5618" max="5618" width="6.140625" style="8" customWidth="1"/>
    <col min="5619" max="5619" width="6.5703125" style="8" customWidth="1"/>
    <col min="5620" max="5620" width="7.28515625" style="8" customWidth="1"/>
    <col min="5621" max="5621" width="8.28515625" style="8" customWidth="1"/>
    <col min="5622" max="5622" width="7.28515625" style="8" customWidth="1"/>
    <col min="5623" max="5623" width="6.7109375" style="8" customWidth="1"/>
    <col min="5624" max="5624" width="11.140625" style="8" customWidth="1"/>
    <col min="5625" max="5625" width="9.5703125" style="8" customWidth="1"/>
    <col min="5626" max="5627" width="11.140625" style="8" customWidth="1"/>
    <col min="5628" max="5628" width="8.85546875" style="8" customWidth="1"/>
    <col min="5629" max="5869" width="9.140625" style="8"/>
    <col min="5870" max="5870" width="4" style="8" customWidth="1"/>
    <col min="5871" max="5871" width="31.42578125" style="8" customWidth="1"/>
    <col min="5872" max="5872" width="5.7109375" style="8" customWidth="1"/>
    <col min="5873" max="5873" width="8.42578125" style="8" customWidth="1"/>
    <col min="5874" max="5874" width="6.140625" style="8" customWidth="1"/>
    <col min="5875" max="5875" width="6.5703125" style="8" customWidth="1"/>
    <col min="5876" max="5876" width="7.28515625" style="8" customWidth="1"/>
    <col min="5877" max="5877" width="8.28515625" style="8" customWidth="1"/>
    <col min="5878" max="5878" width="7.28515625" style="8" customWidth="1"/>
    <col min="5879" max="5879" width="6.7109375" style="8" customWidth="1"/>
    <col min="5880" max="5880" width="11.140625" style="8" customWidth="1"/>
    <col min="5881" max="5881" width="9.5703125" style="8" customWidth="1"/>
    <col min="5882" max="5883" width="11.140625" style="8" customWidth="1"/>
    <col min="5884" max="5884" width="8.85546875" style="8" customWidth="1"/>
    <col min="5885" max="6125" width="9.140625" style="8"/>
    <col min="6126" max="6126" width="4" style="8" customWidth="1"/>
    <col min="6127" max="6127" width="31.42578125" style="8" customWidth="1"/>
    <col min="6128" max="6128" width="5.7109375" style="8" customWidth="1"/>
    <col min="6129" max="6129" width="8.42578125" style="8" customWidth="1"/>
    <col min="6130" max="6130" width="6.140625" style="8" customWidth="1"/>
    <col min="6131" max="6131" width="6.5703125" style="8" customWidth="1"/>
    <col min="6132" max="6132" width="7.28515625" style="8" customWidth="1"/>
    <col min="6133" max="6133" width="8.28515625" style="8" customWidth="1"/>
    <col min="6134" max="6134" width="7.28515625" style="8" customWidth="1"/>
    <col min="6135" max="6135" width="6.7109375" style="8" customWidth="1"/>
    <col min="6136" max="6136" width="11.140625" style="8" customWidth="1"/>
    <col min="6137" max="6137" width="9.5703125" style="8" customWidth="1"/>
    <col min="6138" max="6139" width="11.140625" style="8" customWidth="1"/>
    <col min="6140" max="6140" width="8.85546875" style="8" customWidth="1"/>
    <col min="6141" max="6381" width="9.140625" style="8"/>
    <col min="6382" max="6382" width="4" style="8" customWidth="1"/>
    <col min="6383" max="6383" width="31.42578125" style="8" customWidth="1"/>
    <col min="6384" max="6384" width="5.7109375" style="8" customWidth="1"/>
    <col min="6385" max="6385" width="8.42578125" style="8" customWidth="1"/>
    <col min="6386" max="6386" width="6.140625" style="8" customWidth="1"/>
    <col min="6387" max="6387" width="6.5703125" style="8" customWidth="1"/>
    <col min="6388" max="6388" width="7.28515625" style="8" customWidth="1"/>
    <col min="6389" max="6389" width="8.28515625" style="8" customWidth="1"/>
    <col min="6390" max="6390" width="7.28515625" style="8" customWidth="1"/>
    <col min="6391" max="6391" width="6.7109375" style="8" customWidth="1"/>
    <col min="6392" max="6392" width="11.140625" style="8" customWidth="1"/>
    <col min="6393" max="6393" width="9.5703125" style="8" customWidth="1"/>
    <col min="6394" max="6395" width="11.140625" style="8" customWidth="1"/>
    <col min="6396" max="6396" width="8.85546875" style="8" customWidth="1"/>
    <col min="6397" max="6637" width="9.140625" style="8"/>
    <col min="6638" max="6638" width="4" style="8" customWidth="1"/>
    <col min="6639" max="6639" width="31.42578125" style="8" customWidth="1"/>
    <col min="6640" max="6640" width="5.7109375" style="8" customWidth="1"/>
    <col min="6641" max="6641" width="8.42578125" style="8" customWidth="1"/>
    <col min="6642" max="6642" width="6.140625" style="8" customWidth="1"/>
    <col min="6643" max="6643" width="6.5703125" style="8" customWidth="1"/>
    <col min="6644" max="6644" width="7.28515625" style="8" customWidth="1"/>
    <col min="6645" max="6645" width="8.28515625" style="8" customWidth="1"/>
    <col min="6646" max="6646" width="7.28515625" style="8" customWidth="1"/>
    <col min="6647" max="6647" width="6.7109375" style="8" customWidth="1"/>
    <col min="6648" max="6648" width="11.140625" style="8" customWidth="1"/>
    <col min="6649" max="6649" width="9.5703125" style="8" customWidth="1"/>
    <col min="6650" max="6651" width="11.140625" style="8" customWidth="1"/>
    <col min="6652" max="6652" width="8.85546875" style="8" customWidth="1"/>
    <col min="6653" max="6893" width="9.140625" style="8"/>
    <col min="6894" max="6894" width="4" style="8" customWidth="1"/>
    <col min="6895" max="6895" width="31.42578125" style="8" customWidth="1"/>
    <col min="6896" max="6896" width="5.7109375" style="8" customWidth="1"/>
    <col min="6897" max="6897" width="8.42578125" style="8" customWidth="1"/>
    <col min="6898" max="6898" width="6.140625" style="8" customWidth="1"/>
    <col min="6899" max="6899" width="6.5703125" style="8" customWidth="1"/>
    <col min="6900" max="6900" width="7.28515625" style="8" customWidth="1"/>
    <col min="6901" max="6901" width="8.28515625" style="8" customWidth="1"/>
    <col min="6902" max="6902" width="7.28515625" style="8" customWidth="1"/>
    <col min="6903" max="6903" width="6.7109375" style="8" customWidth="1"/>
    <col min="6904" max="6904" width="11.140625" style="8" customWidth="1"/>
    <col min="6905" max="6905" width="9.5703125" style="8" customWidth="1"/>
    <col min="6906" max="6907" width="11.140625" style="8" customWidth="1"/>
    <col min="6908" max="6908" width="8.85546875" style="8" customWidth="1"/>
    <col min="6909" max="7149" width="9.140625" style="8"/>
    <col min="7150" max="7150" width="4" style="8" customWidth="1"/>
    <col min="7151" max="7151" width="31.42578125" style="8" customWidth="1"/>
    <col min="7152" max="7152" width="5.7109375" style="8" customWidth="1"/>
    <col min="7153" max="7153" width="8.42578125" style="8" customWidth="1"/>
    <col min="7154" max="7154" width="6.140625" style="8" customWidth="1"/>
    <col min="7155" max="7155" width="6.5703125" style="8" customWidth="1"/>
    <col min="7156" max="7156" width="7.28515625" style="8" customWidth="1"/>
    <col min="7157" max="7157" width="8.28515625" style="8" customWidth="1"/>
    <col min="7158" max="7158" width="7.28515625" style="8" customWidth="1"/>
    <col min="7159" max="7159" width="6.7109375" style="8" customWidth="1"/>
    <col min="7160" max="7160" width="11.140625" style="8" customWidth="1"/>
    <col min="7161" max="7161" width="9.5703125" style="8" customWidth="1"/>
    <col min="7162" max="7163" width="11.140625" style="8" customWidth="1"/>
    <col min="7164" max="7164" width="8.85546875" style="8" customWidth="1"/>
    <col min="7165" max="7405" width="9.140625" style="8"/>
    <col min="7406" max="7406" width="4" style="8" customWidth="1"/>
    <col min="7407" max="7407" width="31.42578125" style="8" customWidth="1"/>
    <col min="7408" max="7408" width="5.7109375" style="8" customWidth="1"/>
    <col min="7409" max="7409" width="8.42578125" style="8" customWidth="1"/>
    <col min="7410" max="7410" width="6.140625" style="8" customWidth="1"/>
    <col min="7411" max="7411" width="6.5703125" style="8" customWidth="1"/>
    <col min="7412" max="7412" width="7.28515625" style="8" customWidth="1"/>
    <col min="7413" max="7413" width="8.28515625" style="8" customWidth="1"/>
    <col min="7414" max="7414" width="7.28515625" style="8" customWidth="1"/>
    <col min="7415" max="7415" width="6.7109375" style="8" customWidth="1"/>
    <col min="7416" max="7416" width="11.140625" style="8" customWidth="1"/>
    <col min="7417" max="7417" width="9.5703125" style="8" customWidth="1"/>
    <col min="7418" max="7419" width="11.140625" style="8" customWidth="1"/>
    <col min="7420" max="7420" width="8.85546875" style="8" customWidth="1"/>
    <col min="7421" max="7661" width="9.140625" style="8"/>
    <col min="7662" max="7662" width="4" style="8" customWidth="1"/>
    <col min="7663" max="7663" width="31.42578125" style="8" customWidth="1"/>
    <col min="7664" max="7664" width="5.7109375" style="8" customWidth="1"/>
    <col min="7665" max="7665" width="8.42578125" style="8" customWidth="1"/>
    <col min="7666" max="7666" width="6.140625" style="8" customWidth="1"/>
    <col min="7667" max="7667" width="6.5703125" style="8" customWidth="1"/>
    <col min="7668" max="7668" width="7.28515625" style="8" customWidth="1"/>
    <col min="7669" max="7669" width="8.28515625" style="8" customWidth="1"/>
    <col min="7670" max="7670" width="7.28515625" style="8" customWidth="1"/>
    <col min="7671" max="7671" width="6.7109375" style="8" customWidth="1"/>
    <col min="7672" max="7672" width="11.140625" style="8" customWidth="1"/>
    <col min="7673" max="7673" width="9.5703125" style="8" customWidth="1"/>
    <col min="7674" max="7675" width="11.140625" style="8" customWidth="1"/>
    <col min="7676" max="7676" width="8.85546875" style="8" customWidth="1"/>
    <col min="7677" max="7917" width="9.140625" style="8"/>
    <col min="7918" max="7918" width="4" style="8" customWidth="1"/>
    <col min="7919" max="7919" width="31.42578125" style="8" customWidth="1"/>
    <col min="7920" max="7920" width="5.7109375" style="8" customWidth="1"/>
    <col min="7921" max="7921" width="8.42578125" style="8" customWidth="1"/>
    <col min="7922" max="7922" width="6.140625" style="8" customWidth="1"/>
    <col min="7923" max="7923" width="6.5703125" style="8" customWidth="1"/>
    <col min="7924" max="7924" width="7.28515625" style="8" customWidth="1"/>
    <col min="7925" max="7925" width="8.28515625" style="8" customWidth="1"/>
    <col min="7926" max="7926" width="7.28515625" style="8" customWidth="1"/>
    <col min="7927" max="7927" width="6.7109375" style="8" customWidth="1"/>
    <col min="7928" max="7928" width="11.140625" style="8" customWidth="1"/>
    <col min="7929" max="7929" width="9.5703125" style="8" customWidth="1"/>
    <col min="7930" max="7931" width="11.140625" style="8" customWidth="1"/>
    <col min="7932" max="7932" width="8.85546875" style="8" customWidth="1"/>
    <col min="7933" max="8173" width="9.140625" style="8"/>
    <col min="8174" max="8174" width="4" style="8" customWidth="1"/>
    <col min="8175" max="8175" width="31.42578125" style="8" customWidth="1"/>
    <col min="8176" max="8176" width="5.7109375" style="8" customWidth="1"/>
    <col min="8177" max="8177" width="8.42578125" style="8" customWidth="1"/>
    <col min="8178" max="8178" width="6.140625" style="8" customWidth="1"/>
    <col min="8179" max="8179" width="6.5703125" style="8" customWidth="1"/>
    <col min="8180" max="8180" width="7.28515625" style="8" customWidth="1"/>
    <col min="8181" max="8181" width="8.28515625" style="8" customWidth="1"/>
    <col min="8182" max="8182" width="7.28515625" style="8" customWidth="1"/>
    <col min="8183" max="8183" width="6.7109375" style="8" customWidth="1"/>
    <col min="8184" max="8184" width="11.140625" style="8" customWidth="1"/>
    <col min="8185" max="8185" width="9.5703125" style="8" customWidth="1"/>
    <col min="8186" max="8187" width="11.140625" style="8" customWidth="1"/>
    <col min="8188" max="8188" width="8.85546875" style="8" customWidth="1"/>
    <col min="8189" max="8429" width="9.140625" style="8"/>
    <col min="8430" max="8430" width="4" style="8" customWidth="1"/>
    <col min="8431" max="8431" width="31.42578125" style="8" customWidth="1"/>
    <col min="8432" max="8432" width="5.7109375" style="8" customWidth="1"/>
    <col min="8433" max="8433" width="8.42578125" style="8" customWidth="1"/>
    <col min="8434" max="8434" width="6.140625" style="8" customWidth="1"/>
    <col min="8435" max="8435" width="6.5703125" style="8" customWidth="1"/>
    <col min="8436" max="8436" width="7.28515625" style="8" customWidth="1"/>
    <col min="8437" max="8437" width="8.28515625" style="8" customWidth="1"/>
    <col min="8438" max="8438" width="7.28515625" style="8" customWidth="1"/>
    <col min="8439" max="8439" width="6.7109375" style="8" customWidth="1"/>
    <col min="8440" max="8440" width="11.140625" style="8" customWidth="1"/>
    <col min="8441" max="8441" width="9.5703125" style="8" customWidth="1"/>
    <col min="8442" max="8443" width="11.140625" style="8" customWidth="1"/>
    <col min="8444" max="8444" width="8.85546875" style="8" customWidth="1"/>
    <col min="8445" max="8685" width="9.140625" style="8"/>
    <col min="8686" max="8686" width="4" style="8" customWidth="1"/>
    <col min="8687" max="8687" width="31.42578125" style="8" customWidth="1"/>
    <col min="8688" max="8688" width="5.7109375" style="8" customWidth="1"/>
    <col min="8689" max="8689" width="8.42578125" style="8" customWidth="1"/>
    <col min="8690" max="8690" width="6.140625" style="8" customWidth="1"/>
    <col min="8691" max="8691" width="6.5703125" style="8" customWidth="1"/>
    <col min="8692" max="8692" width="7.28515625" style="8" customWidth="1"/>
    <col min="8693" max="8693" width="8.28515625" style="8" customWidth="1"/>
    <col min="8694" max="8694" width="7.28515625" style="8" customWidth="1"/>
    <col min="8695" max="8695" width="6.7109375" style="8" customWidth="1"/>
    <col min="8696" max="8696" width="11.140625" style="8" customWidth="1"/>
    <col min="8697" max="8697" width="9.5703125" style="8" customWidth="1"/>
    <col min="8698" max="8699" width="11.140625" style="8" customWidth="1"/>
    <col min="8700" max="8700" width="8.85546875" style="8" customWidth="1"/>
    <col min="8701" max="8941" width="9.140625" style="8"/>
    <col min="8942" max="8942" width="4" style="8" customWidth="1"/>
    <col min="8943" max="8943" width="31.42578125" style="8" customWidth="1"/>
    <col min="8944" max="8944" width="5.7109375" style="8" customWidth="1"/>
    <col min="8945" max="8945" width="8.42578125" style="8" customWidth="1"/>
    <col min="8946" max="8946" width="6.140625" style="8" customWidth="1"/>
    <col min="8947" max="8947" width="6.5703125" style="8" customWidth="1"/>
    <col min="8948" max="8948" width="7.28515625" style="8" customWidth="1"/>
    <col min="8949" max="8949" width="8.28515625" style="8" customWidth="1"/>
    <col min="8950" max="8950" width="7.28515625" style="8" customWidth="1"/>
    <col min="8951" max="8951" width="6.7109375" style="8" customWidth="1"/>
    <col min="8952" max="8952" width="11.140625" style="8" customWidth="1"/>
    <col min="8953" max="8953" width="9.5703125" style="8" customWidth="1"/>
    <col min="8954" max="8955" width="11.140625" style="8" customWidth="1"/>
    <col min="8956" max="8956" width="8.85546875" style="8" customWidth="1"/>
    <col min="8957" max="9197" width="9.140625" style="8"/>
    <col min="9198" max="9198" width="4" style="8" customWidth="1"/>
    <col min="9199" max="9199" width="31.42578125" style="8" customWidth="1"/>
    <col min="9200" max="9200" width="5.7109375" style="8" customWidth="1"/>
    <col min="9201" max="9201" width="8.42578125" style="8" customWidth="1"/>
    <col min="9202" max="9202" width="6.140625" style="8" customWidth="1"/>
    <col min="9203" max="9203" width="6.5703125" style="8" customWidth="1"/>
    <col min="9204" max="9204" width="7.28515625" style="8" customWidth="1"/>
    <col min="9205" max="9205" width="8.28515625" style="8" customWidth="1"/>
    <col min="9206" max="9206" width="7.28515625" style="8" customWidth="1"/>
    <col min="9207" max="9207" width="6.7109375" style="8" customWidth="1"/>
    <col min="9208" max="9208" width="11.140625" style="8" customWidth="1"/>
    <col min="9209" max="9209" width="9.5703125" style="8" customWidth="1"/>
    <col min="9210" max="9211" width="11.140625" style="8" customWidth="1"/>
    <col min="9212" max="9212" width="8.85546875" style="8" customWidth="1"/>
    <col min="9213" max="9453" width="9.140625" style="8"/>
    <col min="9454" max="9454" width="4" style="8" customWidth="1"/>
    <col min="9455" max="9455" width="31.42578125" style="8" customWidth="1"/>
    <col min="9456" max="9456" width="5.7109375" style="8" customWidth="1"/>
    <col min="9457" max="9457" width="8.42578125" style="8" customWidth="1"/>
    <col min="9458" max="9458" width="6.140625" style="8" customWidth="1"/>
    <col min="9459" max="9459" width="6.5703125" style="8" customWidth="1"/>
    <col min="9460" max="9460" width="7.28515625" style="8" customWidth="1"/>
    <col min="9461" max="9461" width="8.28515625" style="8" customWidth="1"/>
    <col min="9462" max="9462" width="7.28515625" style="8" customWidth="1"/>
    <col min="9463" max="9463" width="6.7109375" style="8" customWidth="1"/>
    <col min="9464" max="9464" width="11.140625" style="8" customWidth="1"/>
    <col min="9465" max="9465" width="9.5703125" style="8" customWidth="1"/>
    <col min="9466" max="9467" width="11.140625" style="8" customWidth="1"/>
    <col min="9468" max="9468" width="8.85546875" style="8" customWidth="1"/>
    <col min="9469" max="9709" width="9.140625" style="8"/>
    <col min="9710" max="9710" width="4" style="8" customWidth="1"/>
    <col min="9711" max="9711" width="31.42578125" style="8" customWidth="1"/>
    <col min="9712" max="9712" width="5.7109375" style="8" customWidth="1"/>
    <col min="9713" max="9713" width="8.42578125" style="8" customWidth="1"/>
    <col min="9714" max="9714" width="6.140625" style="8" customWidth="1"/>
    <col min="9715" max="9715" width="6.5703125" style="8" customWidth="1"/>
    <col min="9716" max="9716" width="7.28515625" style="8" customWidth="1"/>
    <col min="9717" max="9717" width="8.28515625" style="8" customWidth="1"/>
    <col min="9718" max="9718" width="7.28515625" style="8" customWidth="1"/>
    <col min="9719" max="9719" width="6.7109375" style="8" customWidth="1"/>
    <col min="9720" max="9720" width="11.140625" style="8" customWidth="1"/>
    <col min="9721" max="9721" width="9.5703125" style="8" customWidth="1"/>
    <col min="9722" max="9723" width="11.140625" style="8" customWidth="1"/>
    <col min="9724" max="9724" width="8.85546875" style="8" customWidth="1"/>
    <col min="9725" max="9965" width="9.140625" style="8"/>
    <col min="9966" max="9966" width="4" style="8" customWidth="1"/>
    <col min="9967" max="9967" width="31.42578125" style="8" customWidth="1"/>
    <col min="9968" max="9968" width="5.7109375" style="8" customWidth="1"/>
    <col min="9969" max="9969" width="8.42578125" style="8" customWidth="1"/>
    <col min="9970" max="9970" width="6.140625" style="8" customWidth="1"/>
    <col min="9971" max="9971" width="6.5703125" style="8" customWidth="1"/>
    <col min="9972" max="9972" width="7.28515625" style="8" customWidth="1"/>
    <col min="9973" max="9973" width="8.28515625" style="8" customWidth="1"/>
    <col min="9974" max="9974" width="7.28515625" style="8" customWidth="1"/>
    <col min="9975" max="9975" width="6.7109375" style="8" customWidth="1"/>
    <col min="9976" max="9976" width="11.140625" style="8" customWidth="1"/>
    <col min="9977" max="9977" width="9.5703125" style="8" customWidth="1"/>
    <col min="9978" max="9979" width="11.140625" style="8" customWidth="1"/>
    <col min="9980" max="9980" width="8.85546875" style="8" customWidth="1"/>
    <col min="9981" max="10221" width="9.140625" style="8"/>
    <col min="10222" max="10222" width="4" style="8" customWidth="1"/>
    <col min="10223" max="10223" width="31.42578125" style="8" customWidth="1"/>
    <col min="10224" max="10224" width="5.7109375" style="8" customWidth="1"/>
    <col min="10225" max="10225" width="8.42578125" style="8" customWidth="1"/>
    <col min="10226" max="10226" width="6.140625" style="8" customWidth="1"/>
    <col min="10227" max="10227" width="6.5703125" style="8" customWidth="1"/>
    <col min="10228" max="10228" width="7.28515625" style="8" customWidth="1"/>
    <col min="10229" max="10229" width="8.28515625" style="8" customWidth="1"/>
    <col min="10230" max="10230" width="7.28515625" style="8" customWidth="1"/>
    <col min="10231" max="10231" width="6.7109375" style="8" customWidth="1"/>
    <col min="10232" max="10232" width="11.140625" style="8" customWidth="1"/>
    <col min="10233" max="10233" width="9.5703125" style="8" customWidth="1"/>
    <col min="10234" max="10235" width="11.140625" style="8" customWidth="1"/>
    <col min="10236" max="10236" width="8.85546875" style="8" customWidth="1"/>
    <col min="10237" max="10477" width="9.140625" style="8"/>
    <col min="10478" max="10478" width="4" style="8" customWidth="1"/>
    <col min="10479" max="10479" width="31.42578125" style="8" customWidth="1"/>
    <col min="10480" max="10480" width="5.7109375" style="8" customWidth="1"/>
    <col min="10481" max="10481" width="8.42578125" style="8" customWidth="1"/>
    <col min="10482" max="10482" width="6.140625" style="8" customWidth="1"/>
    <col min="10483" max="10483" width="6.5703125" style="8" customWidth="1"/>
    <col min="10484" max="10484" width="7.28515625" style="8" customWidth="1"/>
    <col min="10485" max="10485" width="8.28515625" style="8" customWidth="1"/>
    <col min="10486" max="10486" width="7.28515625" style="8" customWidth="1"/>
    <col min="10487" max="10487" width="6.7109375" style="8" customWidth="1"/>
    <col min="10488" max="10488" width="11.140625" style="8" customWidth="1"/>
    <col min="10489" max="10489" width="9.5703125" style="8" customWidth="1"/>
    <col min="10490" max="10491" width="11.140625" style="8" customWidth="1"/>
    <col min="10492" max="10492" width="8.85546875" style="8" customWidth="1"/>
    <col min="10493" max="10733" width="9.140625" style="8"/>
    <col min="10734" max="10734" width="4" style="8" customWidth="1"/>
    <col min="10735" max="10735" width="31.42578125" style="8" customWidth="1"/>
    <col min="10736" max="10736" width="5.7109375" style="8" customWidth="1"/>
    <col min="10737" max="10737" width="8.42578125" style="8" customWidth="1"/>
    <col min="10738" max="10738" width="6.140625" style="8" customWidth="1"/>
    <col min="10739" max="10739" width="6.5703125" style="8" customWidth="1"/>
    <col min="10740" max="10740" width="7.28515625" style="8" customWidth="1"/>
    <col min="10741" max="10741" width="8.28515625" style="8" customWidth="1"/>
    <col min="10742" max="10742" width="7.28515625" style="8" customWidth="1"/>
    <col min="10743" max="10743" width="6.7109375" style="8" customWidth="1"/>
    <col min="10744" max="10744" width="11.140625" style="8" customWidth="1"/>
    <col min="10745" max="10745" width="9.5703125" style="8" customWidth="1"/>
    <col min="10746" max="10747" width="11.140625" style="8" customWidth="1"/>
    <col min="10748" max="10748" width="8.85546875" style="8" customWidth="1"/>
    <col min="10749" max="10989" width="9.140625" style="8"/>
    <col min="10990" max="10990" width="4" style="8" customWidth="1"/>
    <col min="10991" max="10991" width="31.42578125" style="8" customWidth="1"/>
    <col min="10992" max="10992" width="5.7109375" style="8" customWidth="1"/>
    <col min="10993" max="10993" width="8.42578125" style="8" customWidth="1"/>
    <col min="10994" max="10994" width="6.140625" style="8" customWidth="1"/>
    <col min="10995" max="10995" width="6.5703125" style="8" customWidth="1"/>
    <col min="10996" max="10996" width="7.28515625" style="8" customWidth="1"/>
    <col min="10997" max="10997" width="8.28515625" style="8" customWidth="1"/>
    <col min="10998" max="10998" width="7.28515625" style="8" customWidth="1"/>
    <col min="10999" max="10999" width="6.7109375" style="8" customWidth="1"/>
    <col min="11000" max="11000" width="11.140625" style="8" customWidth="1"/>
    <col min="11001" max="11001" width="9.5703125" style="8" customWidth="1"/>
    <col min="11002" max="11003" width="11.140625" style="8" customWidth="1"/>
    <col min="11004" max="11004" width="8.85546875" style="8" customWidth="1"/>
    <col min="11005" max="11245" width="9.140625" style="8"/>
    <col min="11246" max="11246" width="4" style="8" customWidth="1"/>
    <col min="11247" max="11247" width="31.42578125" style="8" customWidth="1"/>
    <col min="11248" max="11248" width="5.7109375" style="8" customWidth="1"/>
    <col min="11249" max="11249" width="8.42578125" style="8" customWidth="1"/>
    <col min="11250" max="11250" width="6.140625" style="8" customWidth="1"/>
    <col min="11251" max="11251" width="6.5703125" style="8" customWidth="1"/>
    <col min="11252" max="11252" width="7.28515625" style="8" customWidth="1"/>
    <col min="11253" max="11253" width="8.28515625" style="8" customWidth="1"/>
    <col min="11254" max="11254" width="7.28515625" style="8" customWidth="1"/>
    <col min="11255" max="11255" width="6.7109375" style="8" customWidth="1"/>
    <col min="11256" max="11256" width="11.140625" style="8" customWidth="1"/>
    <col min="11257" max="11257" width="9.5703125" style="8" customWidth="1"/>
    <col min="11258" max="11259" width="11.140625" style="8" customWidth="1"/>
    <col min="11260" max="11260" width="8.85546875" style="8" customWidth="1"/>
    <col min="11261" max="11501" width="9.140625" style="8"/>
    <col min="11502" max="11502" width="4" style="8" customWidth="1"/>
    <col min="11503" max="11503" width="31.42578125" style="8" customWidth="1"/>
    <col min="11504" max="11504" width="5.7109375" style="8" customWidth="1"/>
    <col min="11505" max="11505" width="8.42578125" style="8" customWidth="1"/>
    <col min="11506" max="11506" width="6.140625" style="8" customWidth="1"/>
    <col min="11507" max="11507" width="6.5703125" style="8" customWidth="1"/>
    <col min="11508" max="11508" width="7.28515625" style="8" customWidth="1"/>
    <col min="11509" max="11509" width="8.28515625" style="8" customWidth="1"/>
    <col min="11510" max="11510" width="7.28515625" style="8" customWidth="1"/>
    <col min="11511" max="11511" width="6.7109375" style="8" customWidth="1"/>
    <col min="11512" max="11512" width="11.140625" style="8" customWidth="1"/>
    <col min="11513" max="11513" width="9.5703125" style="8" customWidth="1"/>
    <col min="11514" max="11515" width="11.140625" style="8" customWidth="1"/>
    <col min="11516" max="11516" width="8.85546875" style="8" customWidth="1"/>
    <col min="11517" max="11757" width="9.140625" style="8"/>
    <col min="11758" max="11758" width="4" style="8" customWidth="1"/>
    <col min="11759" max="11759" width="31.42578125" style="8" customWidth="1"/>
    <col min="11760" max="11760" width="5.7109375" style="8" customWidth="1"/>
    <col min="11761" max="11761" width="8.42578125" style="8" customWidth="1"/>
    <col min="11762" max="11762" width="6.140625" style="8" customWidth="1"/>
    <col min="11763" max="11763" width="6.5703125" style="8" customWidth="1"/>
    <col min="11764" max="11764" width="7.28515625" style="8" customWidth="1"/>
    <col min="11765" max="11765" width="8.28515625" style="8" customWidth="1"/>
    <col min="11766" max="11766" width="7.28515625" style="8" customWidth="1"/>
    <col min="11767" max="11767" width="6.7109375" style="8" customWidth="1"/>
    <col min="11768" max="11768" width="11.140625" style="8" customWidth="1"/>
    <col min="11769" max="11769" width="9.5703125" style="8" customWidth="1"/>
    <col min="11770" max="11771" width="11.140625" style="8" customWidth="1"/>
    <col min="11772" max="11772" width="8.85546875" style="8" customWidth="1"/>
    <col min="11773" max="12013" width="9.140625" style="8"/>
    <col min="12014" max="12014" width="4" style="8" customWidth="1"/>
    <col min="12015" max="12015" width="31.42578125" style="8" customWidth="1"/>
    <col min="12016" max="12016" width="5.7109375" style="8" customWidth="1"/>
    <col min="12017" max="12017" width="8.42578125" style="8" customWidth="1"/>
    <col min="12018" max="12018" width="6.140625" style="8" customWidth="1"/>
    <col min="12019" max="12019" width="6.5703125" style="8" customWidth="1"/>
    <col min="12020" max="12020" width="7.28515625" style="8" customWidth="1"/>
    <col min="12021" max="12021" width="8.28515625" style="8" customWidth="1"/>
    <col min="12022" max="12022" width="7.28515625" style="8" customWidth="1"/>
    <col min="12023" max="12023" width="6.7109375" style="8" customWidth="1"/>
    <col min="12024" max="12024" width="11.140625" style="8" customWidth="1"/>
    <col min="12025" max="12025" width="9.5703125" style="8" customWidth="1"/>
    <col min="12026" max="12027" width="11.140625" style="8" customWidth="1"/>
    <col min="12028" max="12028" width="8.85546875" style="8" customWidth="1"/>
    <col min="12029" max="12269" width="9.140625" style="8"/>
    <col min="12270" max="12270" width="4" style="8" customWidth="1"/>
    <col min="12271" max="12271" width="31.42578125" style="8" customWidth="1"/>
    <col min="12272" max="12272" width="5.7109375" style="8" customWidth="1"/>
    <col min="12273" max="12273" width="8.42578125" style="8" customWidth="1"/>
    <col min="12274" max="12274" width="6.140625" style="8" customWidth="1"/>
    <col min="12275" max="12275" width="6.5703125" style="8" customWidth="1"/>
    <col min="12276" max="12276" width="7.28515625" style="8" customWidth="1"/>
    <col min="12277" max="12277" width="8.28515625" style="8" customWidth="1"/>
    <col min="12278" max="12278" width="7.28515625" style="8" customWidth="1"/>
    <col min="12279" max="12279" width="6.7109375" style="8" customWidth="1"/>
    <col min="12280" max="12280" width="11.140625" style="8" customWidth="1"/>
    <col min="12281" max="12281" width="9.5703125" style="8" customWidth="1"/>
    <col min="12282" max="12283" width="11.140625" style="8" customWidth="1"/>
    <col min="12284" max="12284" width="8.85546875" style="8" customWidth="1"/>
    <col min="12285" max="12525" width="9.140625" style="8"/>
    <col min="12526" max="12526" width="4" style="8" customWidth="1"/>
    <col min="12527" max="12527" width="31.42578125" style="8" customWidth="1"/>
    <col min="12528" max="12528" width="5.7109375" style="8" customWidth="1"/>
    <col min="12529" max="12529" width="8.42578125" style="8" customWidth="1"/>
    <col min="12530" max="12530" width="6.140625" style="8" customWidth="1"/>
    <col min="12531" max="12531" width="6.5703125" style="8" customWidth="1"/>
    <col min="12532" max="12532" width="7.28515625" style="8" customWidth="1"/>
    <col min="12533" max="12533" width="8.28515625" style="8" customWidth="1"/>
    <col min="12534" max="12534" width="7.28515625" style="8" customWidth="1"/>
    <col min="12535" max="12535" width="6.7109375" style="8" customWidth="1"/>
    <col min="12536" max="12536" width="11.140625" style="8" customWidth="1"/>
    <col min="12537" max="12537" width="9.5703125" style="8" customWidth="1"/>
    <col min="12538" max="12539" width="11.140625" style="8" customWidth="1"/>
    <col min="12540" max="12540" width="8.85546875" style="8" customWidth="1"/>
    <col min="12541" max="12781" width="9.140625" style="8"/>
    <col min="12782" max="12782" width="4" style="8" customWidth="1"/>
    <col min="12783" max="12783" width="31.42578125" style="8" customWidth="1"/>
    <col min="12784" max="12784" width="5.7109375" style="8" customWidth="1"/>
    <col min="12785" max="12785" width="8.42578125" style="8" customWidth="1"/>
    <col min="12786" max="12786" width="6.140625" style="8" customWidth="1"/>
    <col min="12787" max="12787" width="6.5703125" style="8" customWidth="1"/>
    <col min="12788" max="12788" width="7.28515625" style="8" customWidth="1"/>
    <col min="12789" max="12789" width="8.28515625" style="8" customWidth="1"/>
    <col min="12790" max="12790" width="7.28515625" style="8" customWidth="1"/>
    <col min="12791" max="12791" width="6.7109375" style="8" customWidth="1"/>
    <col min="12792" max="12792" width="11.140625" style="8" customWidth="1"/>
    <col min="12793" max="12793" width="9.5703125" style="8" customWidth="1"/>
    <col min="12794" max="12795" width="11.140625" style="8" customWidth="1"/>
    <col min="12796" max="12796" width="8.85546875" style="8" customWidth="1"/>
    <col min="12797" max="13037" width="9.140625" style="8"/>
    <col min="13038" max="13038" width="4" style="8" customWidth="1"/>
    <col min="13039" max="13039" width="31.42578125" style="8" customWidth="1"/>
    <col min="13040" max="13040" width="5.7109375" style="8" customWidth="1"/>
    <col min="13041" max="13041" width="8.42578125" style="8" customWidth="1"/>
    <col min="13042" max="13042" width="6.140625" style="8" customWidth="1"/>
    <col min="13043" max="13043" width="6.5703125" style="8" customWidth="1"/>
    <col min="13044" max="13044" width="7.28515625" style="8" customWidth="1"/>
    <col min="13045" max="13045" width="8.28515625" style="8" customWidth="1"/>
    <col min="13046" max="13046" width="7.28515625" style="8" customWidth="1"/>
    <col min="13047" max="13047" width="6.7109375" style="8" customWidth="1"/>
    <col min="13048" max="13048" width="11.140625" style="8" customWidth="1"/>
    <col min="13049" max="13049" width="9.5703125" style="8" customWidth="1"/>
    <col min="13050" max="13051" width="11.140625" style="8" customWidth="1"/>
    <col min="13052" max="13052" width="8.85546875" style="8" customWidth="1"/>
    <col min="13053" max="13293" width="9.140625" style="8"/>
    <col min="13294" max="13294" width="4" style="8" customWidth="1"/>
    <col min="13295" max="13295" width="31.42578125" style="8" customWidth="1"/>
    <col min="13296" max="13296" width="5.7109375" style="8" customWidth="1"/>
    <col min="13297" max="13297" width="8.42578125" style="8" customWidth="1"/>
    <col min="13298" max="13298" width="6.140625" style="8" customWidth="1"/>
    <col min="13299" max="13299" width="6.5703125" style="8" customWidth="1"/>
    <col min="13300" max="13300" width="7.28515625" style="8" customWidth="1"/>
    <col min="13301" max="13301" width="8.28515625" style="8" customWidth="1"/>
    <col min="13302" max="13302" width="7.28515625" style="8" customWidth="1"/>
    <col min="13303" max="13303" width="6.7109375" style="8" customWidth="1"/>
    <col min="13304" max="13304" width="11.140625" style="8" customWidth="1"/>
    <col min="13305" max="13305" width="9.5703125" style="8" customWidth="1"/>
    <col min="13306" max="13307" width="11.140625" style="8" customWidth="1"/>
    <col min="13308" max="13308" width="8.85546875" style="8" customWidth="1"/>
    <col min="13309" max="13549" width="9.140625" style="8"/>
    <col min="13550" max="13550" width="4" style="8" customWidth="1"/>
    <col min="13551" max="13551" width="31.42578125" style="8" customWidth="1"/>
    <col min="13552" max="13552" width="5.7109375" style="8" customWidth="1"/>
    <col min="13553" max="13553" width="8.42578125" style="8" customWidth="1"/>
    <col min="13554" max="13554" width="6.140625" style="8" customWidth="1"/>
    <col min="13555" max="13555" width="6.5703125" style="8" customWidth="1"/>
    <col min="13556" max="13556" width="7.28515625" style="8" customWidth="1"/>
    <col min="13557" max="13557" width="8.28515625" style="8" customWidth="1"/>
    <col min="13558" max="13558" width="7.28515625" style="8" customWidth="1"/>
    <col min="13559" max="13559" width="6.7109375" style="8" customWidth="1"/>
    <col min="13560" max="13560" width="11.140625" style="8" customWidth="1"/>
    <col min="13561" max="13561" width="9.5703125" style="8" customWidth="1"/>
    <col min="13562" max="13563" width="11.140625" style="8" customWidth="1"/>
    <col min="13564" max="13564" width="8.85546875" style="8" customWidth="1"/>
    <col min="13565" max="13805" width="9.140625" style="8"/>
    <col min="13806" max="13806" width="4" style="8" customWidth="1"/>
    <col min="13807" max="13807" width="31.42578125" style="8" customWidth="1"/>
    <col min="13808" max="13808" width="5.7109375" style="8" customWidth="1"/>
    <col min="13809" max="13809" width="8.42578125" style="8" customWidth="1"/>
    <col min="13810" max="13810" width="6.140625" style="8" customWidth="1"/>
    <col min="13811" max="13811" width="6.5703125" style="8" customWidth="1"/>
    <col min="13812" max="13812" width="7.28515625" style="8" customWidth="1"/>
    <col min="13813" max="13813" width="8.28515625" style="8" customWidth="1"/>
    <col min="13814" max="13814" width="7.28515625" style="8" customWidth="1"/>
    <col min="13815" max="13815" width="6.7109375" style="8" customWidth="1"/>
    <col min="13816" max="13816" width="11.140625" style="8" customWidth="1"/>
    <col min="13817" max="13817" width="9.5703125" style="8" customWidth="1"/>
    <col min="13818" max="13819" width="11.140625" style="8" customWidth="1"/>
    <col min="13820" max="13820" width="8.85546875" style="8" customWidth="1"/>
    <col min="13821" max="14061" width="9.140625" style="8"/>
    <col min="14062" max="14062" width="4" style="8" customWidth="1"/>
    <col min="14063" max="14063" width="31.42578125" style="8" customWidth="1"/>
    <col min="14064" max="14064" width="5.7109375" style="8" customWidth="1"/>
    <col min="14065" max="14065" width="8.42578125" style="8" customWidth="1"/>
    <col min="14066" max="14066" width="6.140625" style="8" customWidth="1"/>
    <col min="14067" max="14067" width="6.5703125" style="8" customWidth="1"/>
    <col min="14068" max="14068" width="7.28515625" style="8" customWidth="1"/>
    <col min="14069" max="14069" width="8.28515625" style="8" customWidth="1"/>
    <col min="14070" max="14070" width="7.28515625" style="8" customWidth="1"/>
    <col min="14071" max="14071" width="6.7109375" style="8" customWidth="1"/>
    <col min="14072" max="14072" width="11.140625" style="8" customWidth="1"/>
    <col min="14073" max="14073" width="9.5703125" style="8" customWidth="1"/>
    <col min="14074" max="14075" width="11.140625" style="8" customWidth="1"/>
    <col min="14076" max="14076" width="8.85546875" style="8" customWidth="1"/>
    <col min="14077" max="14317" width="9.140625" style="8"/>
    <col min="14318" max="14318" width="4" style="8" customWidth="1"/>
    <col min="14319" max="14319" width="31.42578125" style="8" customWidth="1"/>
    <col min="14320" max="14320" width="5.7109375" style="8" customWidth="1"/>
    <col min="14321" max="14321" width="8.42578125" style="8" customWidth="1"/>
    <col min="14322" max="14322" width="6.140625" style="8" customWidth="1"/>
    <col min="14323" max="14323" width="6.5703125" style="8" customWidth="1"/>
    <col min="14324" max="14324" width="7.28515625" style="8" customWidth="1"/>
    <col min="14325" max="14325" width="8.28515625" style="8" customWidth="1"/>
    <col min="14326" max="14326" width="7.28515625" style="8" customWidth="1"/>
    <col min="14327" max="14327" width="6.7109375" style="8" customWidth="1"/>
    <col min="14328" max="14328" width="11.140625" style="8" customWidth="1"/>
    <col min="14329" max="14329" width="9.5703125" style="8" customWidth="1"/>
    <col min="14330" max="14331" width="11.140625" style="8" customWidth="1"/>
    <col min="14332" max="14332" width="8.85546875" style="8" customWidth="1"/>
    <col min="14333" max="14573" width="9.140625" style="8"/>
    <col min="14574" max="14574" width="4" style="8" customWidth="1"/>
    <col min="14575" max="14575" width="31.42578125" style="8" customWidth="1"/>
    <col min="14576" max="14576" width="5.7109375" style="8" customWidth="1"/>
    <col min="14577" max="14577" width="8.42578125" style="8" customWidth="1"/>
    <col min="14578" max="14578" width="6.140625" style="8" customWidth="1"/>
    <col min="14579" max="14579" width="6.5703125" style="8" customWidth="1"/>
    <col min="14580" max="14580" width="7.28515625" style="8" customWidth="1"/>
    <col min="14581" max="14581" width="8.28515625" style="8" customWidth="1"/>
    <col min="14582" max="14582" width="7.28515625" style="8" customWidth="1"/>
    <col min="14583" max="14583" width="6.7109375" style="8" customWidth="1"/>
    <col min="14584" max="14584" width="11.140625" style="8" customWidth="1"/>
    <col min="14585" max="14585" width="9.5703125" style="8" customWidth="1"/>
    <col min="14586" max="14587" width="11.140625" style="8" customWidth="1"/>
    <col min="14588" max="14588" width="8.85546875" style="8" customWidth="1"/>
    <col min="14589" max="14829" width="9.140625" style="8"/>
    <col min="14830" max="14830" width="4" style="8" customWidth="1"/>
    <col min="14831" max="14831" width="31.42578125" style="8" customWidth="1"/>
    <col min="14832" max="14832" width="5.7109375" style="8" customWidth="1"/>
    <col min="14833" max="14833" width="8.42578125" style="8" customWidth="1"/>
    <col min="14834" max="14834" width="6.140625" style="8" customWidth="1"/>
    <col min="14835" max="14835" width="6.5703125" style="8" customWidth="1"/>
    <col min="14836" max="14836" width="7.28515625" style="8" customWidth="1"/>
    <col min="14837" max="14837" width="8.28515625" style="8" customWidth="1"/>
    <col min="14838" max="14838" width="7.28515625" style="8" customWidth="1"/>
    <col min="14839" max="14839" width="6.7109375" style="8" customWidth="1"/>
    <col min="14840" max="14840" width="11.140625" style="8" customWidth="1"/>
    <col min="14841" max="14841" width="9.5703125" style="8" customWidth="1"/>
    <col min="14842" max="14843" width="11.140625" style="8" customWidth="1"/>
    <col min="14844" max="14844" width="8.85546875" style="8" customWidth="1"/>
    <col min="14845" max="15085" width="9.140625" style="8"/>
    <col min="15086" max="15086" width="4" style="8" customWidth="1"/>
    <col min="15087" max="15087" width="31.42578125" style="8" customWidth="1"/>
    <col min="15088" max="15088" width="5.7109375" style="8" customWidth="1"/>
    <col min="15089" max="15089" width="8.42578125" style="8" customWidth="1"/>
    <col min="15090" max="15090" width="6.140625" style="8" customWidth="1"/>
    <col min="15091" max="15091" width="6.5703125" style="8" customWidth="1"/>
    <col min="15092" max="15092" width="7.28515625" style="8" customWidth="1"/>
    <col min="15093" max="15093" width="8.28515625" style="8" customWidth="1"/>
    <col min="15094" max="15094" width="7.28515625" style="8" customWidth="1"/>
    <col min="15095" max="15095" width="6.7109375" style="8" customWidth="1"/>
    <col min="15096" max="15096" width="11.140625" style="8" customWidth="1"/>
    <col min="15097" max="15097" width="9.5703125" style="8" customWidth="1"/>
    <col min="15098" max="15099" width="11.140625" style="8" customWidth="1"/>
    <col min="15100" max="15100" width="8.85546875" style="8" customWidth="1"/>
    <col min="15101" max="15341" width="9.140625" style="8"/>
    <col min="15342" max="15342" width="4" style="8" customWidth="1"/>
    <col min="15343" max="15343" width="31.42578125" style="8" customWidth="1"/>
    <col min="15344" max="15344" width="5.7109375" style="8" customWidth="1"/>
    <col min="15345" max="15345" width="8.42578125" style="8" customWidth="1"/>
    <col min="15346" max="15346" width="6.140625" style="8" customWidth="1"/>
    <col min="15347" max="15347" width="6.5703125" style="8" customWidth="1"/>
    <col min="15348" max="15348" width="7.28515625" style="8" customWidth="1"/>
    <col min="15349" max="15349" width="8.28515625" style="8" customWidth="1"/>
    <col min="15350" max="15350" width="7.28515625" style="8" customWidth="1"/>
    <col min="15351" max="15351" width="6.7109375" style="8" customWidth="1"/>
    <col min="15352" max="15352" width="11.140625" style="8" customWidth="1"/>
    <col min="15353" max="15353" width="9.5703125" style="8" customWidth="1"/>
    <col min="15354" max="15355" width="11.140625" style="8" customWidth="1"/>
    <col min="15356" max="15356" width="8.85546875" style="8" customWidth="1"/>
    <col min="15357" max="15597" width="9.140625" style="8"/>
    <col min="15598" max="15598" width="4" style="8" customWidth="1"/>
    <col min="15599" max="15599" width="31.42578125" style="8" customWidth="1"/>
    <col min="15600" max="15600" width="5.7109375" style="8" customWidth="1"/>
    <col min="15601" max="15601" width="8.42578125" style="8" customWidth="1"/>
    <col min="15602" max="15602" width="6.140625" style="8" customWidth="1"/>
    <col min="15603" max="15603" width="6.5703125" style="8" customWidth="1"/>
    <col min="15604" max="15604" width="7.28515625" style="8" customWidth="1"/>
    <col min="15605" max="15605" width="8.28515625" style="8" customWidth="1"/>
    <col min="15606" max="15606" width="7.28515625" style="8" customWidth="1"/>
    <col min="15607" max="15607" width="6.7109375" style="8" customWidth="1"/>
    <col min="15608" max="15608" width="11.140625" style="8" customWidth="1"/>
    <col min="15609" max="15609" width="9.5703125" style="8" customWidth="1"/>
    <col min="15610" max="15611" width="11.140625" style="8" customWidth="1"/>
    <col min="15612" max="15612" width="8.85546875" style="8" customWidth="1"/>
    <col min="15613" max="15853" width="9.140625" style="8"/>
    <col min="15854" max="15854" width="4" style="8" customWidth="1"/>
    <col min="15855" max="15855" width="31.42578125" style="8" customWidth="1"/>
    <col min="15856" max="15856" width="5.7109375" style="8" customWidth="1"/>
    <col min="15857" max="15857" width="8.42578125" style="8" customWidth="1"/>
    <col min="15858" max="15858" width="6.140625" style="8" customWidth="1"/>
    <col min="15859" max="15859" width="6.5703125" style="8" customWidth="1"/>
    <col min="15860" max="15860" width="7.28515625" style="8" customWidth="1"/>
    <col min="15861" max="15861" width="8.28515625" style="8" customWidth="1"/>
    <col min="15862" max="15862" width="7.28515625" style="8" customWidth="1"/>
    <col min="15863" max="15863" width="6.7109375" style="8" customWidth="1"/>
    <col min="15864" max="15864" width="11.140625" style="8" customWidth="1"/>
    <col min="15865" max="15865" width="9.5703125" style="8" customWidth="1"/>
    <col min="15866" max="15867" width="11.140625" style="8" customWidth="1"/>
    <col min="15868" max="15868" width="8.85546875" style="8" customWidth="1"/>
    <col min="15869" max="16109" width="9.140625" style="8"/>
    <col min="16110" max="16110" width="4" style="8" customWidth="1"/>
    <col min="16111" max="16111" width="31.42578125" style="8" customWidth="1"/>
    <col min="16112" max="16112" width="5.7109375" style="8" customWidth="1"/>
    <col min="16113" max="16113" width="8.42578125" style="8" customWidth="1"/>
    <col min="16114" max="16114" width="6.140625" style="8" customWidth="1"/>
    <col min="16115" max="16115" width="6.5703125" style="8" customWidth="1"/>
    <col min="16116" max="16116" width="7.28515625" style="8" customWidth="1"/>
    <col min="16117" max="16117" width="8.28515625" style="8" customWidth="1"/>
    <col min="16118" max="16118" width="7.28515625" style="8" customWidth="1"/>
    <col min="16119" max="16119" width="6.7109375" style="8" customWidth="1"/>
    <col min="16120" max="16120" width="11.140625" style="8" customWidth="1"/>
    <col min="16121" max="16121" width="9.5703125" style="8" customWidth="1"/>
    <col min="16122" max="16123" width="11.140625" style="8" customWidth="1"/>
    <col min="16124" max="16124" width="8.85546875" style="8" customWidth="1"/>
    <col min="16125" max="16384" width="9.140625" style="8"/>
  </cols>
  <sheetData>
    <row r="1" spans="1:237" ht="15.75" x14ac:dyDescent="0.25">
      <c r="C1" s="88" t="s">
        <v>16</v>
      </c>
      <c r="D1" s="89" t="s">
        <v>677</v>
      </c>
      <c r="F1" s="11"/>
      <c r="H1" s="11"/>
      <c r="I1" s="11"/>
      <c r="K1" s="13"/>
      <c r="L1" s="13"/>
      <c r="M1" s="13"/>
      <c r="N1" s="13"/>
      <c r="O1" s="13"/>
      <c r="P1" s="13"/>
      <c r="Q1" s="13"/>
      <c r="R1" s="14"/>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row>
    <row r="2" spans="1:237" ht="20.25" thickBot="1" x14ac:dyDescent="0.25">
      <c r="A2" s="76" t="s">
        <v>676</v>
      </c>
      <c r="B2" s="90"/>
      <c r="C2" s="91"/>
      <c r="D2" s="91"/>
      <c r="E2" s="91"/>
      <c r="F2" s="92"/>
      <c r="G2" s="92"/>
      <c r="H2" s="92"/>
      <c r="I2" s="92"/>
      <c r="J2" s="92"/>
      <c r="K2" s="92"/>
      <c r="L2" s="92"/>
      <c r="M2" s="92"/>
      <c r="N2" s="92"/>
      <c r="O2" s="92"/>
      <c r="P2" s="92"/>
      <c r="Q2" s="76"/>
      <c r="R2" s="14"/>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row>
    <row r="3" spans="1:237" x14ac:dyDescent="0.2">
      <c r="A3" s="93" t="s">
        <v>17</v>
      </c>
      <c r="B3" s="94"/>
      <c r="C3" s="95"/>
      <c r="D3" s="95"/>
      <c r="E3" s="96"/>
      <c r="F3" s="93"/>
      <c r="G3" s="93"/>
      <c r="H3" s="93"/>
      <c r="I3" s="93"/>
      <c r="J3" s="93"/>
      <c r="K3" s="93"/>
      <c r="L3" s="93"/>
      <c r="M3" s="93"/>
      <c r="N3" s="93"/>
      <c r="O3" s="93"/>
      <c r="P3" s="93"/>
      <c r="Q3" s="83"/>
      <c r="R3" s="16"/>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row>
    <row r="4" spans="1:237" ht="36.75" customHeight="1" x14ac:dyDescent="0.25">
      <c r="A4" s="335" t="str">
        <f>Būv.KOPTĀME_!A11</f>
        <v>Būves nosaukums:  Tramvaju līnijas pieguļošās teritorijas kompleksa rekonstrukcija Liepājā.</v>
      </c>
      <c r="B4" s="335"/>
      <c r="C4" s="335"/>
      <c r="D4" s="335"/>
      <c r="E4" s="335"/>
      <c r="F4" s="335"/>
      <c r="G4" s="335"/>
      <c r="H4" s="335"/>
      <c r="I4" s="335"/>
      <c r="J4" s="335"/>
      <c r="K4" s="335"/>
      <c r="L4" s="335"/>
      <c r="M4" s="335"/>
      <c r="N4" s="335"/>
      <c r="O4" s="335"/>
      <c r="P4" s="335"/>
      <c r="Q4" s="335"/>
      <c r="R4" s="16"/>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row>
    <row r="5" spans="1:237" ht="21.75" customHeight="1" x14ac:dyDescent="0.2">
      <c r="A5" s="100" t="str">
        <f>Kopsav.1!A6</f>
        <v>Objekta nosaukums: „Tramvaju līnijas pieguļošās teritorijas kompleksa rekonstrukcija Liepājā." 1.kārta</v>
      </c>
      <c r="B5" s="101"/>
      <c r="C5" s="97"/>
      <c r="D5" s="97"/>
      <c r="E5" s="97"/>
      <c r="F5" s="85"/>
      <c r="G5" s="85"/>
      <c r="H5" s="85"/>
      <c r="I5" s="85"/>
      <c r="J5" s="85"/>
      <c r="K5" s="85"/>
      <c r="L5" s="85"/>
      <c r="M5" s="85"/>
      <c r="N5" s="85"/>
      <c r="O5" s="85"/>
      <c r="P5" s="85"/>
      <c r="Q5" s="85"/>
      <c r="R5" s="18"/>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row>
    <row r="6" spans="1:237" ht="36.75" customHeight="1" x14ac:dyDescent="0.2">
      <c r="A6" s="348" t="str">
        <f>Kopsav.1!A7</f>
        <v>Objekta adrese:  Kaiju ielas, Rīgas ielas un Jaunās ostmalas krustojums, Tramvaja tilts, Jūras ielas, K.Zāles laukuma un Lielās ielas krustojums, Lielā iela posmā no Jūras ielas līdz Fr.Brīvzemnieka ielai (laukums pirms Liepājas universitātes), Vecā ostmala 39, Liepājā.</v>
      </c>
      <c r="B6" s="348"/>
      <c r="C6" s="348"/>
      <c r="D6" s="348"/>
      <c r="E6" s="348"/>
      <c r="F6" s="348"/>
      <c r="G6" s="348"/>
      <c r="H6" s="348"/>
      <c r="I6" s="348"/>
      <c r="J6" s="348"/>
      <c r="K6" s="348"/>
      <c r="L6" s="348"/>
      <c r="M6" s="348"/>
      <c r="N6" s="348"/>
      <c r="O6" s="348"/>
      <c r="P6" s="348"/>
      <c r="Q6" s="348"/>
      <c r="R6" s="1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row>
    <row r="7" spans="1:237" ht="22.5" customHeight="1" x14ac:dyDescent="0.2">
      <c r="A7" s="104" t="str">
        <f>Būv.KOPTĀME_!A13</f>
        <v>Pasūtījuma Nr. LT/2017/2</v>
      </c>
      <c r="B7" s="101"/>
      <c r="C7" s="98"/>
      <c r="D7" s="98"/>
      <c r="E7" s="99"/>
      <c r="F7" s="86"/>
      <c r="G7" s="86"/>
      <c r="H7" s="86"/>
      <c r="I7" s="86"/>
      <c r="J7" s="86"/>
      <c r="K7" s="86"/>
      <c r="L7" s="86"/>
      <c r="M7" s="86"/>
      <c r="N7" s="86"/>
      <c r="O7" s="86"/>
      <c r="P7" s="86"/>
      <c r="Q7" s="86"/>
      <c r="R7" s="16"/>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row>
    <row r="8" spans="1:237" ht="15" customHeight="1" x14ac:dyDescent="0.2">
      <c r="A8" s="100"/>
      <c r="B8" s="101"/>
      <c r="C8" s="98"/>
      <c r="D8" s="98"/>
      <c r="E8" s="99"/>
      <c r="F8" s="86"/>
      <c r="G8" s="86"/>
      <c r="H8" s="86"/>
      <c r="I8" s="86"/>
      <c r="J8" s="86"/>
      <c r="K8" s="86"/>
      <c r="L8" s="86"/>
      <c r="M8" s="86"/>
      <c r="N8" s="86"/>
      <c r="O8" s="86"/>
      <c r="P8" s="86"/>
      <c r="Q8" s="82"/>
      <c r="R8" s="16"/>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row>
    <row r="9" spans="1:237" ht="15.75" x14ac:dyDescent="0.2">
      <c r="A9" s="102" t="s">
        <v>678</v>
      </c>
      <c r="B9" s="103"/>
      <c r="C9" s="79"/>
      <c r="D9" s="79"/>
      <c r="E9" s="79"/>
      <c r="F9" s="87"/>
      <c r="G9" s="87"/>
      <c r="H9" s="87"/>
      <c r="I9" s="87"/>
      <c r="J9" s="87"/>
      <c r="K9" s="87"/>
      <c r="L9" s="87"/>
      <c r="M9" s="87"/>
      <c r="N9" s="87"/>
      <c r="O9" s="87"/>
      <c r="P9" s="87"/>
      <c r="Q9" s="87"/>
      <c r="R9" s="16"/>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row>
    <row r="10" spans="1:237" ht="13.5" x14ac:dyDescent="0.2">
      <c r="A10" s="84"/>
      <c r="B10" s="84"/>
      <c r="C10" s="84"/>
      <c r="D10" s="84"/>
      <c r="E10" s="84"/>
      <c r="F10" s="84"/>
      <c r="G10" s="84"/>
      <c r="H10" s="84"/>
      <c r="I10" s="84"/>
      <c r="J10" s="84"/>
      <c r="K10" s="84"/>
      <c r="L10" s="84"/>
      <c r="M10" s="84"/>
      <c r="N10" s="84"/>
      <c r="O10" s="84"/>
      <c r="P10" s="17"/>
      <c r="Q10" s="20"/>
      <c r="R10" s="16"/>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row>
    <row r="11" spans="1:237" ht="14.25" thickBot="1" x14ac:dyDescent="0.25">
      <c r="A11" s="80"/>
      <c r="B11" s="80"/>
      <c r="C11" s="21"/>
      <c r="D11" s="21"/>
      <c r="E11" s="22"/>
      <c r="F11" s="23"/>
      <c r="G11" s="24"/>
      <c r="H11" s="24"/>
      <c r="I11" s="24"/>
      <c r="J11" s="24"/>
      <c r="K11" s="24"/>
      <c r="L11" s="80"/>
      <c r="M11" s="25" t="s">
        <v>18</v>
      </c>
      <c r="N11" s="26"/>
      <c r="O11" s="336">
        <f>Q61</f>
        <v>0</v>
      </c>
      <c r="P11" s="337"/>
      <c r="Q11" s="20"/>
      <c r="R11" s="16"/>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237" ht="13.5" x14ac:dyDescent="0.25">
      <c r="A12" s="80"/>
      <c r="B12" s="80"/>
      <c r="C12" s="21"/>
      <c r="D12" s="21"/>
      <c r="E12" s="22"/>
      <c r="F12" s="23"/>
      <c r="G12" s="24"/>
      <c r="H12" s="24"/>
      <c r="I12" s="24"/>
      <c r="J12" s="24"/>
      <c r="K12" s="24"/>
      <c r="L12" s="80"/>
      <c r="M12" s="27" t="s">
        <v>11</v>
      </c>
      <c r="N12" s="80"/>
      <c r="O12" s="338">
        <f>Būv.KOPTĀME_!D15</f>
        <v>0</v>
      </c>
      <c r="P12" s="338"/>
      <c r="Q12" s="20"/>
      <c r="R12" s="16"/>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237" ht="13.5" x14ac:dyDescent="0.2">
      <c r="A13" s="80"/>
      <c r="B13" s="80"/>
      <c r="C13" s="21"/>
      <c r="D13" s="21"/>
      <c r="E13" s="22"/>
      <c r="F13" s="23"/>
      <c r="G13" s="24"/>
      <c r="H13" s="24"/>
      <c r="I13" s="24"/>
      <c r="J13" s="24"/>
      <c r="K13" s="24"/>
      <c r="L13" s="80"/>
      <c r="M13" s="80"/>
      <c r="N13" s="80"/>
      <c r="O13" s="80"/>
      <c r="P13" s="28"/>
      <c r="Q13" s="20"/>
      <c r="R13" s="16"/>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row>
    <row r="14" spans="1:237" x14ac:dyDescent="0.2">
      <c r="A14" s="339" t="s">
        <v>12</v>
      </c>
      <c r="B14" s="339" t="s">
        <v>19</v>
      </c>
      <c r="C14" s="341" t="s">
        <v>20</v>
      </c>
      <c r="D14" s="339" t="s">
        <v>142</v>
      </c>
      <c r="E14" s="339" t="s">
        <v>21</v>
      </c>
      <c r="F14" s="343" t="s">
        <v>22</v>
      </c>
      <c r="G14" s="345" t="s">
        <v>23</v>
      </c>
      <c r="H14" s="346"/>
      <c r="I14" s="346"/>
      <c r="J14" s="346"/>
      <c r="K14" s="346"/>
      <c r="L14" s="346"/>
      <c r="M14" s="347" t="s">
        <v>24</v>
      </c>
      <c r="N14" s="347"/>
      <c r="O14" s="347"/>
      <c r="P14" s="347"/>
      <c r="Q14" s="347"/>
      <c r="R14" s="16"/>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row>
    <row r="15" spans="1:237" ht="70.5" x14ac:dyDescent="0.2">
      <c r="A15" s="340"/>
      <c r="B15" s="340"/>
      <c r="C15" s="342"/>
      <c r="D15" s="340"/>
      <c r="E15" s="340"/>
      <c r="F15" s="344"/>
      <c r="G15" s="29" t="s">
        <v>25</v>
      </c>
      <c r="H15" s="29" t="s">
        <v>26</v>
      </c>
      <c r="I15" s="29" t="s">
        <v>27</v>
      </c>
      <c r="J15" s="29" t="s">
        <v>28</v>
      </c>
      <c r="K15" s="29" t="s">
        <v>29</v>
      </c>
      <c r="L15" s="30" t="s">
        <v>30</v>
      </c>
      <c r="M15" s="30" t="s">
        <v>31</v>
      </c>
      <c r="N15" s="30" t="s">
        <v>32</v>
      </c>
      <c r="O15" s="30" t="s">
        <v>33</v>
      </c>
      <c r="P15" s="30" t="s">
        <v>29</v>
      </c>
      <c r="Q15" s="30" t="s">
        <v>34</v>
      </c>
      <c r="R15" s="31"/>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row>
    <row r="16" spans="1:237" x14ac:dyDescent="0.2">
      <c r="A16" s="33">
        <v>1</v>
      </c>
      <c r="B16" s="33">
        <v>2</v>
      </c>
      <c r="C16" s="34">
        <v>3</v>
      </c>
      <c r="D16" s="33">
        <v>4</v>
      </c>
      <c r="E16" s="34">
        <v>5</v>
      </c>
      <c r="F16" s="33">
        <v>6</v>
      </c>
      <c r="G16" s="34">
        <v>7</v>
      </c>
      <c r="H16" s="33">
        <v>8</v>
      </c>
      <c r="I16" s="34">
        <v>9</v>
      </c>
      <c r="J16" s="33">
        <v>10</v>
      </c>
      <c r="K16" s="34">
        <v>11</v>
      </c>
      <c r="L16" s="33">
        <v>12</v>
      </c>
      <c r="M16" s="34">
        <v>13</v>
      </c>
      <c r="N16" s="33">
        <v>14</v>
      </c>
      <c r="O16" s="34">
        <v>15</v>
      </c>
      <c r="P16" s="33">
        <v>16</v>
      </c>
      <c r="Q16" s="34">
        <v>17</v>
      </c>
      <c r="R16" s="35"/>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row>
    <row r="17" spans="1:17" ht="25.5" x14ac:dyDescent="0.2">
      <c r="A17" s="208" t="s">
        <v>67</v>
      </c>
      <c r="B17" s="202" t="s">
        <v>143</v>
      </c>
      <c r="C17" s="222" t="s">
        <v>679</v>
      </c>
      <c r="D17" s="220" t="s">
        <v>680</v>
      </c>
      <c r="E17" s="202"/>
      <c r="F17" s="202"/>
      <c r="G17" s="203"/>
      <c r="H17" s="203"/>
      <c r="I17" s="203"/>
      <c r="J17" s="203"/>
      <c r="K17" s="203"/>
      <c r="L17" s="203"/>
      <c r="M17" s="203"/>
      <c r="N17" s="203"/>
      <c r="O17" s="203"/>
      <c r="P17" s="203"/>
      <c r="Q17" s="203"/>
    </row>
    <row r="18" spans="1:17" ht="33" customHeight="1" x14ac:dyDescent="0.2">
      <c r="A18" s="105" t="s">
        <v>69</v>
      </c>
      <c r="B18" s="106">
        <v>11102</v>
      </c>
      <c r="C18" s="111" t="s">
        <v>681</v>
      </c>
      <c r="D18" s="111"/>
      <c r="E18" s="106" t="s">
        <v>126</v>
      </c>
      <c r="F18" s="106">
        <v>15</v>
      </c>
      <c r="G18" s="37"/>
      <c r="H18" s="37"/>
      <c r="I18" s="38">
        <f t="shared" ref="I18:I58" si="0">ROUND(G18*H18,2)</f>
        <v>0</v>
      </c>
      <c r="J18" s="37"/>
      <c r="K18" s="37"/>
      <c r="L18" s="38">
        <f t="shared" ref="L18:L58" si="1">I18+J18+K18</f>
        <v>0</v>
      </c>
      <c r="M18" s="38">
        <f t="shared" ref="M18:M58" si="2">ROUND(F18*G18,2)</f>
        <v>0</v>
      </c>
      <c r="N18" s="38">
        <f t="shared" ref="N18:N58" si="3">ROUND(F18*I18,2)</f>
        <v>0</v>
      </c>
      <c r="O18" s="38">
        <f t="shared" ref="O18:O58" si="4">ROUND(F18*J18,2)</f>
        <v>0</v>
      </c>
      <c r="P18" s="38">
        <f t="shared" ref="P18:P58" si="5">ROUND(F18*K18,2)</f>
        <v>0</v>
      </c>
      <c r="Q18" s="38">
        <f t="shared" ref="Q18:Q58" si="6">N18+O18+P18</f>
        <v>0</v>
      </c>
    </row>
    <row r="19" spans="1:17" x14ac:dyDescent="0.2">
      <c r="A19" s="105" t="s">
        <v>71</v>
      </c>
      <c r="B19" s="106">
        <v>11103</v>
      </c>
      <c r="C19" s="111" t="s">
        <v>682</v>
      </c>
      <c r="D19" s="111"/>
      <c r="E19" s="106" t="s">
        <v>126</v>
      </c>
      <c r="F19" s="106">
        <v>13</v>
      </c>
      <c r="G19" s="37"/>
      <c r="H19" s="37"/>
      <c r="I19" s="38">
        <f t="shared" si="0"/>
        <v>0</v>
      </c>
      <c r="J19" s="37"/>
      <c r="K19" s="37"/>
      <c r="L19" s="38">
        <f t="shared" si="1"/>
        <v>0</v>
      </c>
      <c r="M19" s="38">
        <f t="shared" si="2"/>
        <v>0</v>
      </c>
      <c r="N19" s="38">
        <f t="shared" si="3"/>
        <v>0</v>
      </c>
      <c r="O19" s="38">
        <f t="shared" si="4"/>
        <v>0</v>
      </c>
      <c r="P19" s="38">
        <f t="shared" si="5"/>
        <v>0</v>
      </c>
      <c r="Q19" s="38">
        <f t="shared" si="6"/>
        <v>0</v>
      </c>
    </row>
    <row r="20" spans="1:17" ht="51" x14ac:dyDescent="0.2">
      <c r="A20" s="105" t="s">
        <v>108</v>
      </c>
      <c r="B20" s="106">
        <v>11107</v>
      </c>
      <c r="C20" s="111" t="s">
        <v>683</v>
      </c>
      <c r="D20" s="111"/>
      <c r="E20" s="106" t="s">
        <v>70</v>
      </c>
      <c r="F20" s="106">
        <v>350</v>
      </c>
      <c r="G20" s="37"/>
      <c r="H20" s="37"/>
      <c r="I20" s="38">
        <f t="shared" si="0"/>
        <v>0</v>
      </c>
      <c r="J20" s="37"/>
      <c r="K20" s="37"/>
      <c r="L20" s="38">
        <f t="shared" si="1"/>
        <v>0</v>
      </c>
      <c r="M20" s="38">
        <f t="shared" si="2"/>
        <v>0</v>
      </c>
      <c r="N20" s="38">
        <f t="shared" si="3"/>
        <v>0</v>
      </c>
      <c r="O20" s="38">
        <f t="shared" si="4"/>
        <v>0</v>
      </c>
      <c r="P20" s="38">
        <f t="shared" si="5"/>
        <v>0</v>
      </c>
      <c r="Q20" s="38">
        <f t="shared" si="6"/>
        <v>0</v>
      </c>
    </row>
    <row r="21" spans="1:17" ht="51" x14ac:dyDescent="0.2">
      <c r="A21" s="105" t="s">
        <v>110</v>
      </c>
      <c r="B21" s="106">
        <v>11112</v>
      </c>
      <c r="C21" s="111" t="s">
        <v>684</v>
      </c>
      <c r="D21" s="111"/>
      <c r="E21" s="106" t="s">
        <v>70</v>
      </c>
      <c r="F21" s="106">
        <v>100</v>
      </c>
      <c r="G21" s="37"/>
      <c r="H21" s="37"/>
      <c r="I21" s="38">
        <f t="shared" si="0"/>
        <v>0</v>
      </c>
      <c r="J21" s="37"/>
      <c r="K21" s="37"/>
      <c r="L21" s="38">
        <f t="shared" si="1"/>
        <v>0</v>
      </c>
      <c r="M21" s="38">
        <f t="shared" si="2"/>
        <v>0</v>
      </c>
      <c r="N21" s="38">
        <f t="shared" si="3"/>
        <v>0</v>
      </c>
      <c r="O21" s="38">
        <f t="shared" si="4"/>
        <v>0</v>
      </c>
      <c r="P21" s="38">
        <f t="shared" si="5"/>
        <v>0</v>
      </c>
      <c r="Q21" s="38">
        <f t="shared" si="6"/>
        <v>0</v>
      </c>
    </row>
    <row r="22" spans="1:17" ht="51" x14ac:dyDescent="0.2">
      <c r="A22" s="105" t="s">
        <v>109</v>
      </c>
      <c r="B22" s="106">
        <v>11111</v>
      </c>
      <c r="C22" s="111" t="s">
        <v>685</v>
      </c>
      <c r="D22" s="111"/>
      <c r="E22" s="106" t="s">
        <v>70</v>
      </c>
      <c r="F22" s="106">
        <v>74</v>
      </c>
      <c r="G22" s="37"/>
      <c r="H22" s="37"/>
      <c r="I22" s="38">
        <f t="shared" si="0"/>
        <v>0</v>
      </c>
      <c r="J22" s="37"/>
      <c r="K22" s="37"/>
      <c r="L22" s="38">
        <f t="shared" si="1"/>
        <v>0</v>
      </c>
      <c r="M22" s="38">
        <f t="shared" si="2"/>
        <v>0</v>
      </c>
      <c r="N22" s="38">
        <f t="shared" si="3"/>
        <v>0</v>
      </c>
      <c r="O22" s="38">
        <f t="shared" si="4"/>
        <v>0</v>
      </c>
      <c r="P22" s="38">
        <f t="shared" si="5"/>
        <v>0</v>
      </c>
      <c r="Q22" s="38">
        <f t="shared" si="6"/>
        <v>0</v>
      </c>
    </row>
    <row r="23" spans="1:17" ht="51" x14ac:dyDescent="0.2">
      <c r="A23" s="105" t="s">
        <v>110</v>
      </c>
      <c r="B23" s="106">
        <v>11112</v>
      </c>
      <c r="C23" s="111" t="s">
        <v>686</v>
      </c>
      <c r="D23" s="111"/>
      <c r="E23" s="106" t="s">
        <v>70</v>
      </c>
      <c r="F23" s="106">
        <v>31</v>
      </c>
      <c r="G23" s="37"/>
      <c r="H23" s="37"/>
      <c r="I23" s="38">
        <f t="shared" si="0"/>
        <v>0</v>
      </c>
      <c r="J23" s="37"/>
      <c r="K23" s="37"/>
      <c r="L23" s="38">
        <f t="shared" si="1"/>
        <v>0</v>
      </c>
      <c r="M23" s="38">
        <f t="shared" si="2"/>
        <v>0</v>
      </c>
      <c r="N23" s="38">
        <f t="shared" si="3"/>
        <v>0</v>
      </c>
      <c r="O23" s="38">
        <f t="shared" si="4"/>
        <v>0</v>
      </c>
      <c r="P23" s="38">
        <f t="shared" si="5"/>
        <v>0</v>
      </c>
      <c r="Q23" s="38">
        <f t="shared" si="6"/>
        <v>0</v>
      </c>
    </row>
    <row r="24" spans="1:17" x14ac:dyDescent="0.2">
      <c r="A24" s="105" t="s">
        <v>111</v>
      </c>
      <c r="B24" s="106">
        <v>11120</v>
      </c>
      <c r="C24" s="111" t="s">
        <v>687</v>
      </c>
      <c r="D24" s="111"/>
      <c r="E24" s="106" t="s">
        <v>126</v>
      </c>
      <c r="F24" s="106">
        <v>13</v>
      </c>
      <c r="G24" s="37"/>
      <c r="H24" s="37"/>
      <c r="I24" s="38">
        <f t="shared" si="0"/>
        <v>0</v>
      </c>
      <c r="J24" s="37"/>
      <c r="K24" s="37"/>
      <c r="L24" s="38">
        <f t="shared" si="1"/>
        <v>0</v>
      </c>
      <c r="M24" s="38">
        <f t="shared" si="2"/>
        <v>0</v>
      </c>
      <c r="N24" s="38">
        <f t="shared" si="3"/>
        <v>0</v>
      </c>
      <c r="O24" s="38">
        <f t="shared" si="4"/>
        <v>0</v>
      </c>
      <c r="P24" s="38">
        <f t="shared" si="5"/>
        <v>0</v>
      </c>
      <c r="Q24" s="38">
        <f t="shared" si="6"/>
        <v>0</v>
      </c>
    </row>
    <row r="25" spans="1:17" ht="25.5" x14ac:dyDescent="0.2">
      <c r="A25" s="105" t="s">
        <v>112</v>
      </c>
      <c r="B25" s="106">
        <v>11201</v>
      </c>
      <c r="C25" s="111" t="s">
        <v>688</v>
      </c>
      <c r="D25" s="111"/>
      <c r="E25" s="106" t="s">
        <v>70</v>
      </c>
      <c r="F25" s="106">
        <v>366</v>
      </c>
      <c r="G25" s="37"/>
      <c r="H25" s="37"/>
      <c r="I25" s="38">
        <f t="shared" si="0"/>
        <v>0</v>
      </c>
      <c r="J25" s="37"/>
      <c r="K25" s="37"/>
      <c r="L25" s="38">
        <f t="shared" si="1"/>
        <v>0</v>
      </c>
      <c r="M25" s="38">
        <f t="shared" si="2"/>
        <v>0</v>
      </c>
      <c r="N25" s="38">
        <f t="shared" si="3"/>
        <v>0</v>
      </c>
      <c r="O25" s="38">
        <f t="shared" si="4"/>
        <v>0</v>
      </c>
      <c r="P25" s="38">
        <f t="shared" si="5"/>
        <v>0</v>
      </c>
      <c r="Q25" s="38">
        <f t="shared" si="6"/>
        <v>0</v>
      </c>
    </row>
    <row r="26" spans="1:17" ht="25.5" x14ac:dyDescent="0.2">
      <c r="A26" s="105" t="s">
        <v>113</v>
      </c>
      <c r="B26" s="106">
        <v>11212</v>
      </c>
      <c r="C26" s="111" t="s">
        <v>689</v>
      </c>
      <c r="D26" s="111"/>
      <c r="E26" s="106" t="s">
        <v>70</v>
      </c>
      <c r="F26" s="106">
        <v>150</v>
      </c>
      <c r="G26" s="37"/>
      <c r="H26" s="37"/>
      <c r="I26" s="38">
        <f t="shared" si="0"/>
        <v>0</v>
      </c>
      <c r="J26" s="37"/>
      <c r="K26" s="37"/>
      <c r="L26" s="38">
        <f t="shared" si="1"/>
        <v>0</v>
      </c>
      <c r="M26" s="38">
        <f t="shared" si="2"/>
        <v>0</v>
      </c>
      <c r="N26" s="38">
        <f t="shared" si="3"/>
        <v>0</v>
      </c>
      <c r="O26" s="38">
        <f t="shared" si="4"/>
        <v>0</v>
      </c>
      <c r="P26" s="38">
        <f t="shared" si="5"/>
        <v>0</v>
      </c>
      <c r="Q26" s="38">
        <f t="shared" si="6"/>
        <v>0</v>
      </c>
    </row>
    <row r="27" spans="1:17" ht="38.25" x14ac:dyDescent="0.2">
      <c r="A27" s="105" t="s">
        <v>114</v>
      </c>
      <c r="B27" s="106">
        <v>11401</v>
      </c>
      <c r="C27" s="111" t="s">
        <v>690</v>
      </c>
      <c r="D27" s="111"/>
      <c r="E27" s="106" t="s">
        <v>68</v>
      </c>
      <c r="F27" s="106">
        <v>15</v>
      </c>
      <c r="G27" s="37"/>
      <c r="H27" s="37"/>
      <c r="I27" s="38">
        <f t="shared" si="0"/>
        <v>0</v>
      </c>
      <c r="J27" s="37"/>
      <c r="K27" s="37"/>
      <c r="L27" s="38">
        <f t="shared" si="1"/>
        <v>0</v>
      </c>
      <c r="M27" s="38">
        <f t="shared" si="2"/>
        <v>0</v>
      </c>
      <c r="N27" s="38">
        <f t="shared" si="3"/>
        <v>0</v>
      </c>
      <c r="O27" s="38">
        <f t="shared" si="4"/>
        <v>0</v>
      </c>
      <c r="P27" s="38">
        <f t="shared" si="5"/>
        <v>0</v>
      </c>
      <c r="Q27" s="38">
        <f t="shared" si="6"/>
        <v>0</v>
      </c>
    </row>
    <row r="28" spans="1:17" x14ac:dyDescent="0.2">
      <c r="A28" s="105" t="s">
        <v>565</v>
      </c>
      <c r="B28" s="106">
        <v>11418</v>
      </c>
      <c r="C28" s="111" t="s">
        <v>691</v>
      </c>
      <c r="D28" s="111"/>
      <c r="E28" s="106" t="s">
        <v>68</v>
      </c>
      <c r="F28" s="106">
        <v>15</v>
      </c>
      <c r="G28" s="37"/>
      <c r="H28" s="37"/>
      <c r="I28" s="38">
        <f t="shared" si="0"/>
        <v>0</v>
      </c>
      <c r="J28" s="37"/>
      <c r="K28" s="37"/>
      <c r="L28" s="38">
        <f t="shared" si="1"/>
        <v>0</v>
      </c>
      <c r="M28" s="38">
        <f t="shared" si="2"/>
        <v>0</v>
      </c>
      <c r="N28" s="38">
        <f t="shared" si="3"/>
        <v>0</v>
      </c>
      <c r="O28" s="38">
        <f t="shared" si="4"/>
        <v>0</v>
      </c>
      <c r="P28" s="38">
        <f t="shared" si="5"/>
        <v>0</v>
      </c>
      <c r="Q28" s="38">
        <f t="shared" si="6"/>
        <v>0</v>
      </c>
    </row>
    <row r="29" spans="1:17" ht="25.5" x14ac:dyDescent="0.2">
      <c r="A29" s="105" t="s">
        <v>567</v>
      </c>
      <c r="B29" s="106">
        <v>12102</v>
      </c>
      <c r="C29" s="111" t="s">
        <v>692</v>
      </c>
      <c r="D29" s="111"/>
      <c r="E29" s="106" t="s">
        <v>70</v>
      </c>
      <c r="F29" s="106">
        <v>239</v>
      </c>
      <c r="G29" s="37"/>
      <c r="H29" s="37"/>
      <c r="I29" s="38">
        <f t="shared" si="0"/>
        <v>0</v>
      </c>
      <c r="J29" s="37"/>
      <c r="K29" s="37"/>
      <c r="L29" s="38">
        <f t="shared" si="1"/>
        <v>0</v>
      </c>
      <c r="M29" s="38">
        <f t="shared" si="2"/>
        <v>0</v>
      </c>
      <c r="N29" s="38">
        <f t="shared" si="3"/>
        <v>0</v>
      </c>
      <c r="O29" s="38">
        <f t="shared" si="4"/>
        <v>0</v>
      </c>
      <c r="P29" s="38">
        <f t="shared" si="5"/>
        <v>0</v>
      </c>
      <c r="Q29" s="38">
        <f t="shared" si="6"/>
        <v>0</v>
      </c>
    </row>
    <row r="30" spans="1:17" ht="25.5" x14ac:dyDescent="0.2">
      <c r="A30" s="105" t="s">
        <v>569</v>
      </c>
      <c r="B30" s="106">
        <v>12103</v>
      </c>
      <c r="C30" s="111" t="s">
        <v>693</v>
      </c>
      <c r="D30" s="111"/>
      <c r="E30" s="106" t="s">
        <v>70</v>
      </c>
      <c r="F30" s="106">
        <v>182</v>
      </c>
      <c r="G30" s="37"/>
      <c r="H30" s="37"/>
      <c r="I30" s="38">
        <f t="shared" si="0"/>
        <v>0</v>
      </c>
      <c r="J30" s="37"/>
      <c r="K30" s="37"/>
      <c r="L30" s="38">
        <f t="shared" si="1"/>
        <v>0</v>
      </c>
      <c r="M30" s="38">
        <f t="shared" si="2"/>
        <v>0</v>
      </c>
      <c r="N30" s="38">
        <f t="shared" si="3"/>
        <v>0</v>
      </c>
      <c r="O30" s="38">
        <f t="shared" si="4"/>
        <v>0</v>
      </c>
      <c r="P30" s="38">
        <f t="shared" si="5"/>
        <v>0</v>
      </c>
      <c r="Q30" s="38">
        <f t="shared" si="6"/>
        <v>0</v>
      </c>
    </row>
    <row r="31" spans="1:17" ht="25.5" x14ac:dyDescent="0.2">
      <c r="A31" s="105" t="s">
        <v>571</v>
      </c>
      <c r="B31" s="106">
        <v>12105</v>
      </c>
      <c r="C31" s="111" t="s">
        <v>694</v>
      </c>
      <c r="D31" s="111"/>
      <c r="E31" s="106" t="s">
        <v>70</v>
      </c>
      <c r="F31" s="106">
        <v>61</v>
      </c>
      <c r="G31" s="37"/>
      <c r="H31" s="37"/>
      <c r="I31" s="38">
        <f t="shared" si="0"/>
        <v>0</v>
      </c>
      <c r="J31" s="37"/>
      <c r="K31" s="37"/>
      <c r="L31" s="38">
        <f t="shared" si="1"/>
        <v>0</v>
      </c>
      <c r="M31" s="38">
        <f t="shared" si="2"/>
        <v>0</v>
      </c>
      <c r="N31" s="38">
        <f t="shared" si="3"/>
        <v>0</v>
      </c>
      <c r="O31" s="38">
        <f t="shared" si="4"/>
        <v>0</v>
      </c>
      <c r="P31" s="38">
        <f t="shared" si="5"/>
        <v>0</v>
      </c>
      <c r="Q31" s="38">
        <f t="shared" si="6"/>
        <v>0</v>
      </c>
    </row>
    <row r="32" spans="1:17" ht="25.5" x14ac:dyDescent="0.2">
      <c r="A32" s="105" t="s">
        <v>573</v>
      </c>
      <c r="B32" s="106">
        <v>12106</v>
      </c>
      <c r="C32" s="111" t="s">
        <v>695</v>
      </c>
      <c r="D32" s="111"/>
      <c r="E32" s="106" t="s">
        <v>70</v>
      </c>
      <c r="F32" s="106">
        <v>162</v>
      </c>
      <c r="G32" s="37"/>
      <c r="H32" s="37"/>
      <c r="I32" s="38">
        <f t="shared" si="0"/>
        <v>0</v>
      </c>
      <c r="J32" s="37"/>
      <c r="K32" s="37"/>
      <c r="L32" s="38">
        <f t="shared" si="1"/>
        <v>0</v>
      </c>
      <c r="M32" s="38">
        <f t="shared" si="2"/>
        <v>0</v>
      </c>
      <c r="N32" s="38">
        <f t="shared" si="3"/>
        <v>0</v>
      </c>
      <c r="O32" s="38">
        <f t="shared" si="4"/>
        <v>0</v>
      </c>
      <c r="P32" s="38">
        <f t="shared" si="5"/>
        <v>0</v>
      </c>
      <c r="Q32" s="38">
        <f t="shared" si="6"/>
        <v>0</v>
      </c>
    </row>
    <row r="33" spans="1:17" ht="25.5" x14ac:dyDescent="0.2">
      <c r="A33" s="105" t="s">
        <v>575</v>
      </c>
      <c r="B33" s="106">
        <v>12116</v>
      </c>
      <c r="C33" s="111" t="s">
        <v>696</v>
      </c>
      <c r="D33" s="111"/>
      <c r="E33" s="106" t="s">
        <v>70</v>
      </c>
      <c r="F33" s="106">
        <v>15</v>
      </c>
      <c r="G33" s="37"/>
      <c r="H33" s="37"/>
      <c r="I33" s="38">
        <f t="shared" si="0"/>
        <v>0</v>
      </c>
      <c r="J33" s="37"/>
      <c r="K33" s="37"/>
      <c r="L33" s="38">
        <f t="shared" si="1"/>
        <v>0</v>
      </c>
      <c r="M33" s="38">
        <f t="shared" si="2"/>
        <v>0</v>
      </c>
      <c r="N33" s="38">
        <f t="shared" si="3"/>
        <v>0</v>
      </c>
      <c r="O33" s="38">
        <f t="shared" si="4"/>
        <v>0</v>
      </c>
      <c r="P33" s="38">
        <f t="shared" si="5"/>
        <v>0</v>
      </c>
      <c r="Q33" s="38">
        <f t="shared" si="6"/>
        <v>0</v>
      </c>
    </row>
    <row r="34" spans="1:17" ht="25.5" x14ac:dyDescent="0.2">
      <c r="A34" s="105" t="s">
        <v>577</v>
      </c>
      <c r="B34" s="106">
        <v>12203</v>
      </c>
      <c r="C34" s="111" t="s">
        <v>697</v>
      </c>
      <c r="D34" s="111"/>
      <c r="E34" s="106" t="s">
        <v>126</v>
      </c>
      <c r="F34" s="106">
        <v>5</v>
      </c>
      <c r="G34" s="37"/>
      <c r="H34" s="37"/>
      <c r="I34" s="38">
        <f t="shared" si="0"/>
        <v>0</v>
      </c>
      <c r="J34" s="37"/>
      <c r="K34" s="37"/>
      <c r="L34" s="38">
        <f t="shared" si="1"/>
        <v>0</v>
      </c>
      <c r="M34" s="38">
        <f t="shared" si="2"/>
        <v>0</v>
      </c>
      <c r="N34" s="38">
        <f t="shared" si="3"/>
        <v>0</v>
      </c>
      <c r="O34" s="38">
        <f t="shared" si="4"/>
        <v>0</v>
      </c>
      <c r="P34" s="38">
        <f t="shared" si="5"/>
        <v>0</v>
      </c>
      <c r="Q34" s="38">
        <f t="shared" si="6"/>
        <v>0</v>
      </c>
    </row>
    <row r="35" spans="1:17" ht="25.5" x14ac:dyDescent="0.2">
      <c r="A35" s="105" t="s">
        <v>579</v>
      </c>
      <c r="B35" s="106">
        <v>12207</v>
      </c>
      <c r="C35" s="111" t="s">
        <v>698</v>
      </c>
      <c r="D35" s="111"/>
      <c r="E35" s="106" t="s">
        <v>699</v>
      </c>
      <c r="F35" s="106">
        <v>13</v>
      </c>
      <c r="G35" s="37"/>
      <c r="H35" s="37"/>
      <c r="I35" s="38">
        <f t="shared" si="0"/>
        <v>0</v>
      </c>
      <c r="J35" s="37"/>
      <c r="K35" s="37"/>
      <c r="L35" s="38">
        <f t="shared" si="1"/>
        <v>0</v>
      </c>
      <c r="M35" s="38">
        <f t="shared" si="2"/>
        <v>0</v>
      </c>
      <c r="N35" s="38">
        <f t="shared" si="3"/>
        <v>0</v>
      </c>
      <c r="O35" s="38">
        <f t="shared" si="4"/>
        <v>0</v>
      </c>
      <c r="P35" s="38">
        <f t="shared" si="5"/>
        <v>0</v>
      </c>
      <c r="Q35" s="38">
        <f t="shared" si="6"/>
        <v>0</v>
      </c>
    </row>
    <row r="36" spans="1:17" ht="25.5" x14ac:dyDescent="0.2">
      <c r="A36" s="105" t="s">
        <v>581</v>
      </c>
      <c r="B36" s="106">
        <v>12303</v>
      </c>
      <c r="C36" s="111" t="s">
        <v>700</v>
      </c>
      <c r="D36" s="111"/>
      <c r="E36" s="106" t="s">
        <v>126</v>
      </c>
      <c r="F36" s="106">
        <v>6</v>
      </c>
      <c r="G36" s="37"/>
      <c r="H36" s="37"/>
      <c r="I36" s="38">
        <f t="shared" si="0"/>
        <v>0</v>
      </c>
      <c r="J36" s="37"/>
      <c r="K36" s="37"/>
      <c r="L36" s="38">
        <f t="shared" si="1"/>
        <v>0</v>
      </c>
      <c r="M36" s="38">
        <f t="shared" si="2"/>
        <v>0</v>
      </c>
      <c r="N36" s="38">
        <f t="shared" si="3"/>
        <v>0</v>
      </c>
      <c r="O36" s="38">
        <f t="shared" si="4"/>
        <v>0</v>
      </c>
      <c r="P36" s="38">
        <f t="shared" si="5"/>
        <v>0</v>
      </c>
      <c r="Q36" s="38">
        <f t="shared" si="6"/>
        <v>0</v>
      </c>
    </row>
    <row r="37" spans="1:17" ht="25.5" x14ac:dyDescent="0.2">
      <c r="A37" s="105" t="s">
        <v>608</v>
      </c>
      <c r="B37" s="106">
        <v>12305</v>
      </c>
      <c r="C37" s="111" t="s">
        <v>701</v>
      </c>
      <c r="D37" s="111"/>
      <c r="E37" s="106" t="s">
        <v>126</v>
      </c>
      <c r="F37" s="106">
        <v>6</v>
      </c>
      <c r="G37" s="37"/>
      <c r="H37" s="37"/>
      <c r="I37" s="38">
        <f t="shared" si="0"/>
        <v>0</v>
      </c>
      <c r="J37" s="37"/>
      <c r="K37" s="37"/>
      <c r="L37" s="38">
        <f t="shared" si="1"/>
        <v>0</v>
      </c>
      <c r="M37" s="38">
        <f t="shared" si="2"/>
        <v>0</v>
      </c>
      <c r="N37" s="38">
        <f t="shared" si="3"/>
        <v>0</v>
      </c>
      <c r="O37" s="38">
        <f t="shared" si="4"/>
        <v>0</v>
      </c>
      <c r="P37" s="38">
        <f t="shared" si="5"/>
        <v>0</v>
      </c>
      <c r="Q37" s="38">
        <f t="shared" si="6"/>
        <v>0</v>
      </c>
    </row>
    <row r="38" spans="1:17" ht="25.5" x14ac:dyDescent="0.2">
      <c r="A38" s="105" t="s">
        <v>609</v>
      </c>
      <c r="B38" s="106">
        <v>12306</v>
      </c>
      <c r="C38" s="111" t="s">
        <v>702</v>
      </c>
      <c r="D38" s="111"/>
      <c r="E38" s="106" t="s">
        <v>126</v>
      </c>
      <c r="F38" s="106">
        <v>1</v>
      </c>
      <c r="G38" s="37"/>
      <c r="H38" s="37"/>
      <c r="I38" s="38">
        <f t="shared" si="0"/>
        <v>0</v>
      </c>
      <c r="J38" s="37"/>
      <c r="K38" s="37"/>
      <c r="L38" s="38">
        <f t="shared" si="1"/>
        <v>0</v>
      </c>
      <c r="M38" s="38">
        <f t="shared" si="2"/>
        <v>0</v>
      </c>
      <c r="N38" s="38">
        <f t="shared" si="3"/>
        <v>0</v>
      </c>
      <c r="O38" s="38">
        <f t="shared" si="4"/>
        <v>0</v>
      </c>
      <c r="P38" s="38">
        <f t="shared" si="5"/>
        <v>0</v>
      </c>
      <c r="Q38" s="38">
        <f t="shared" si="6"/>
        <v>0</v>
      </c>
    </row>
    <row r="39" spans="1:17" ht="25.5" x14ac:dyDescent="0.2">
      <c r="A39" s="105" t="s">
        <v>610</v>
      </c>
      <c r="B39" s="106">
        <v>19102</v>
      </c>
      <c r="C39" s="205" t="s">
        <v>646</v>
      </c>
      <c r="D39" s="205"/>
      <c r="E39" s="106" t="s">
        <v>126</v>
      </c>
      <c r="F39" s="106">
        <v>14</v>
      </c>
      <c r="G39" s="37"/>
      <c r="H39" s="37"/>
      <c r="I39" s="38">
        <f t="shared" si="0"/>
        <v>0</v>
      </c>
      <c r="J39" s="37"/>
      <c r="K39" s="37"/>
      <c r="L39" s="38">
        <f t="shared" si="1"/>
        <v>0</v>
      </c>
      <c r="M39" s="38">
        <f t="shared" si="2"/>
        <v>0</v>
      </c>
      <c r="N39" s="38">
        <f t="shared" si="3"/>
        <v>0</v>
      </c>
      <c r="O39" s="38">
        <f t="shared" si="4"/>
        <v>0</v>
      </c>
      <c r="P39" s="38">
        <f t="shared" si="5"/>
        <v>0</v>
      </c>
      <c r="Q39" s="38">
        <f t="shared" si="6"/>
        <v>0</v>
      </c>
    </row>
    <row r="40" spans="1:17" x14ac:dyDescent="0.2">
      <c r="A40" s="105" t="s">
        <v>703</v>
      </c>
      <c r="B40" s="106">
        <v>19301</v>
      </c>
      <c r="C40" s="205" t="s">
        <v>658</v>
      </c>
      <c r="D40" s="111"/>
      <c r="E40" s="105" t="s">
        <v>659</v>
      </c>
      <c r="F40" s="106">
        <v>0.55500000000000005</v>
      </c>
      <c r="G40" s="37"/>
      <c r="H40" s="37"/>
      <c r="I40" s="38">
        <f t="shared" si="0"/>
        <v>0</v>
      </c>
      <c r="J40" s="37"/>
      <c r="K40" s="37"/>
      <c r="L40" s="38">
        <f t="shared" si="1"/>
        <v>0</v>
      </c>
      <c r="M40" s="38">
        <f t="shared" si="2"/>
        <v>0</v>
      </c>
      <c r="N40" s="38">
        <f t="shared" si="3"/>
        <v>0</v>
      </c>
      <c r="O40" s="38">
        <f t="shared" si="4"/>
        <v>0</v>
      </c>
      <c r="P40" s="38">
        <f t="shared" si="5"/>
        <v>0</v>
      </c>
      <c r="Q40" s="38">
        <f t="shared" si="6"/>
        <v>0</v>
      </c>
    </row>
    <row r="41" spans="1:17" ht="25.5" x14ac:dyDescent="0.2">
      <c r="A41" s="208" t="s">
        <v>50</v>
      </c>
      <c r="B41" s="202"/>
      <c r="C41" s="222" t="s">
        <v>704</v>
      </c>
      <c r="D41" s="220" t="s">
        <v>705</v>
      </c>
      <c r="E41" s="202"/>
      <c r="F41" s="202"/>
      <c r="G41" s="203"/>
      <c r="H41" s="203"/>
      <c r="I41" s="203"/>
      <c r="J41" s="203"/>
      <c r="K41" s="203"/>
      <c r="L41" s="203"/>
      <c r="M41" s="203"/>
      <c r="N41" s="203"/>
      <c r="O41" s="203"/>
      <c r="P41" s="203"/>
      <c r="Q41" s="203"/>
    </row>
    <row r="42" spans="1:17" ht="25.5" x14ac:dyDescent="0.2">
      <c r="A42" s="105" t="s">
        <v>72</v>
      </c>
      <c r="B42" s="105" t="s">
        <v>706</v>
      </c>
      <c r="C42" s="205" t="s">
        <v>707</v>
      </c>
      <c r="D42" s="111"/>
      <c r="E42" s="105" t="s">
        <v>70</v>
      </c>
      <c r="F42" s="106">
        <v>344</v>
      </c>
      <c r="G42" s="37"/>
      <c r="H42" s="37"/>
      <c r="I42" s="38">
        <f t="shared" si="0"/>
        <v>0</v>
      </c>
      <c r="J42" s="37"/>
      <c r="K42" s="37"/>
      <c r="L42" s="38">
        <f t="shared" si="1"/>
        <v>0</v>
      </c>
      <c r="M42" s="38">
        <f t="shared" si="2"/>
        <v>0</v>
      </c>
      <c r="N42" s="38">
        <f t="shared" si="3"/>
        <v>0</v>
      </c>
      <c r="O42" s="38">
        <f t="shared" si="4"/>
        <v>0</v>
      </c>
      <c r="P42" s="38">
        <f t="shared" si="5"/>
        <v>0</v>
      </c>
      <c r="Q42" s="38">
        <f t="shared" si="6"/>
        <v>0</v>
      </c>
    </row>
    <row r="43" spans="1:17" x14ac:dyDescent="0.2">
      <c r="A43" s="105"/>
      <c r="B43" s="227" t="s">
        <v>734</v>
      </c>
      <c r="C43" s="205" t="s">
        <v>708</v>
      </c>
      <c r="D43" s="205"/>
      <c r="E43" s="105" t="s">
        <v>70</v>
      </c>
      <c r="F43" s="106">
        <v>110</v>
      </c>
      <c r="G43" s="37"/>
      <c r="H43" s="37"/>
      <c r="I43" s="38">
        <f t="shared" si="0"/>
        <v>0</v>
      </c>
      <c r="J43" s="37"/>
      <c r="K43" s="37"/>
      <c r="L43" s="38">
        <f t="shared" si="1"/>
        <v>0</v>
      </c>
      <c r="M43" s="38">
        <f t="shared" si="2"/>
        <v>0</v>
      </c>
      <c r="N43" s="38">
        <f t="shared" si="3"/>
        <v>0</v>
      </c>
      <c r="O43" s="38">
        <f t="shared" si="4"/>
        <v>0</v>
      </c>
      <c r="P43" s="38">
        <f t="shared" si="5"/>
        <v>0</v>
      </c>
      <c r="Q43" s="38">
        <f t="shared" si="6"/>
        <v>0</v>
      </c>
    </row>
    <row r="44" spans="1:17" x14ac:dyDescent="0.2">
      <c r="A44" s="105" t="s">
        <v>75</v>
      </c>
      <c r="B44" s="105"/>
      <c r="C44" s="205" t="s">
        <v>709</v>
      </c>
      <c r="D44" s="205"/>
      <c r="E44" s="105" t="s">
        <v>70</v>
      </c>
      <c r="F44" s="106">
        <v>15</v>
      </c>
      <c r="G44" s="37"/>
      <c r="H44" s="37"/>
      <c r="I44" s="38">
        <f t="shared" si="0"/>
        <v>0</v>
      </c>
      <c r="J44" s="37"/>
      <c r="K44" s="37"/>
      <c r="L44" s="38">
        <f t="shared" si="1"/>
        <v>0</v>
      </c>
      <c r="M44" s="38">
        <f t="shared" si="2"/>
        <v>0</v>
      </c>
      <c r="N44" s="38">
        <f t="shared" si="3"/>
        <v>0</v>
      </c>
      <c r="O44" s="38">
        <f t="shared" si="4"/>
        <v>0</v>
      </c>
      <c r="P44" s="38">
        <f t="shared" si="5"/>
        <v>0</v>
      </c>
      <c r="Q44" s="38">
        <f t="shared" si="6"/>
        <v>0</v>
      </c>
    </row>
    <row r="45" spans="1:17" ht="25.5" x14ac:dyDescent="0.2">
      <c r="A45" s="105" t="s">
        <v>90</v>
      </c>
      <c r="B45" s="105" t="s">
        <v>710</v>
      </c>
      <c r="C45" s="205" t="s">
        <v>711</v>
      </c>
      <c r="D45" s="205"/>
      <c r="E45" s="105" t="s">
        <v>70</v>
      </c>
      <c r="F45" s="106">
        <v>165</v>
      </c>
      <c r="G45" s="37"/>
      <c r="H45" s="37"/>
      <c r="I45" s="38">
        <f t="shared" si="0"/>
        <v>0</v>
      </c>
      <c r="J45" s="37"/>
      <c r="K45" s="37"/>
      <c r="L45" s="38">
        <f t="shared" si="1"/>
        <v>0</v>
      </c>
      <c r="M45" s="38">
        <f t="shared" si="2"/>
        <v>0</v>
      </c>
      <c r="N45" s="38">
        <f t="shared" si="3"/>
        <v>0</v>
      </c>
      <c r="O45" s="38">
        <f t="shared" si="4"/>
        <v>0</v>
      </c>
      <c r="P45" s="38">
        <f t="shared" si="5"/>
        <v>0</v>
      </c>
      <c r="Q45" s="38">
        <f t="shared" si="6"/>
        <v>0</v>
      </c>
    </row>
    <row r="46" spans="1:17" ht="25.5" x14ac:dyDescent="0.2">
      <c r="A46" s="105" t="s">
        <v>91</v>
      </c>
      <c r="B46" s="105" t="s">
        <v>712</v>
      </c>
      <c r="C46" s="205" t="s">
        <v>713</v>
      </c>
      <c r="D46" s="205"/>
      <c r="E46" s="106" t="s">
        <v>126</v>
      </c>
      <c r="F46" s="106">
        <v>5</v>
      </c>
      <c r="G46" s="37"/>
      <c r="H46" s="37"/>
      <c r="I46" s="38">
        <f t="shared" si="0"/>
        <v>0</v>
      </c>
      <c r="J46" s="37"/>
      <c r="K46" s="37"/>
      <c r="L46" s="38">
        <f t="shared" si="1"/>
        <v>0</v>
      </c>
      <c r="M46" s="38">
        <f t="shared" si="2"/>
        <v>0</v>
      </c>
      <c r="N46" s="38">
        <f t="shared" si="3"/>
        <v>0</v>
      </c>
      <c r="O46" s="38">
        <f t="shared" si="4"/>
        <v>0</v>
      </c>
      <c r="P46" s="38">
        <f t="shared" si="5"/>
        <v>0</v>
      </c>
      <c r="Q46" s="38">
        <f t="shared" si="6"/>
        <v>0</v>
      </c>
    </row>
    <row r="47" spans="1:17" x14ac:dyDescent="0.2">
      <c r="A47" s="105" t="s">
        <v>92</v>
      </c>
      <c r="B47" s="105"/>
      <c r="C47" s="111" t="s">
        <v>714</v>
      </c>
      <c r="D47" s="111"/>
      <c r="E47" s="106" t="s">
        <v>126</v>
      </c>
      <c r="F47" s="106">
        <v>5</v>
      </c>
      <c r="G47" s="37"/>
      <c r="H47" s="37"/>
      <c r="I47" s="38">
        <f t="shared" si="0"/>
        <v>0</v>
      </c>
      <c r="J47" s="37"/>
      <c r="K47" s="37"/>
      <c r="L47" s="38">
        <f t="shared" si="1"/>
        <v>0</v>
      </c>
      <c r="M47" s="38">
        <f t="shared" si="2"/>
        <v>0</v>
      </c>
      <c r="N47" s="38">
        <f t="shared" si="3"/>
        <v>0</v>
      </c>
      <c r="O47" s="38">
        <f t="shared" si="4"/>
        <v>0</v>
      </c>
      <c r="P47" s="38">
        <f t="shared" si="5"/>
        <v>0</v>
      </c>
      <c r="Q47" s="38">
        <f t="shared" si="6"/>
        <v>0</v>
      </c>
    </row>
    <row r="48" spans="1:17" x14ac:dyDescent="0.2">
      <c r="A48" s="105" t="s">
        <v>93</v>
      </c>
      <c r="B48" s="105"/>
      <c r="C48" s="111" t="s">
        <v>715</v>
      </c>
      <c r="D48" s="111"/>
      <c r="E48" s="106" t="s">
        <v>126</v>
      </c>
      <c r="F48" s="106">
        <v>5</v>
      </c>
      <c r="G48" s="37"/>
      <c r="H48" s="37"/>
      <c r="I48" s="38">
        <f t="shared" si="0"/>
        <v>0</v>
      </c>
      <c r="J48" s="37"/>
      <c r="K48" s="37"/>
      <c r="L48" s="38">
        <f t="shared" si="1"/>
        <v>0</v>
      </c>
      <c r="M48" s="38">
        <f t="shared" si="2"/>
        <v>0</v>
      </c>
      <c r="N48" s="38">
        <f t="shared" si="3"/>
        <v>0</v>
      </c>
      <c r="O48" s="38">
        <f t="shared" si="4"/>
        <v>0</v>
      </c>
      <c r="P48" s="38">
        <f t="shared" si="5"/>
        <v>0</v>
      </c>
      <c r="Q48" s="38">
        <f t="shared" si="6"/>
        <v>0</v>
      </c>
    </row>
    <row r="49" spans="1:237" ht="25.5" x14ac:dyDescent="0.2">
      <c r="A49" s="105" t="s">
        <v>94</v>
      </c>
      <c r="B49" s="105" t="s">
        <v>716</v>
      </c>
      <c r="C49" s="111" t="s">
        <v>717</v>
      </c>
      <c r="D49" s="111"/>
      <c r="E49" s="105" t="s">
        <v>70</v>
      </c>
      <c r="F49" s="106">
        <v>72</v>
      </c>
      <c r="G49" s="37"/>
      <c r="H49" s="37"/>
      <c r="I49" s="38">
        <f t="shared" si="0"/>
        <v>0</v>
      </c>
      <c r="J49" s="37"/>
      <c r="K49" s="37"/>
      <c r="L49" s="38">
        <f t="shared" si="1"/>
        <v>0</v>
      </c>
      <c r="M49" s="38">
        <f t="shared" si="2"/>
        <v>0</v>
      </c>
      <c r="N49" s="38">
        <f t="shared" si="3"/>
        <v>0</v>
      </c>
      <c r="O49" s="38">
        <f t="shared" si="4"/>
        <v>0</v>
      </c>
      <c r="P49" s="38">
        <f t="shared" si="5"/>
        <v>0</v>
      </c>
      <c r="Q49" s="38">
        <f t="shared" si="6"/>
        <v>0</v>
      </c>
    </row>
    <row r="50" spans="1:237" ht="25.5" x14ac:dyDescent="0.2">
      <c r="A50" s="105" t="s">
        <v>95</v>
      </c>
      <c r="B50" s="105" t="s">
        <v>718</v>
      </c>
      <c r="C50" s="111" t="s">
        <v>719</v>
      </c>
      <c r="D50" s="111"/>
      <c r="E50" s="105" t="s">
        <v>70</v>
      </c>
      <c r="F50" s="106">
        <v>10</v>
      </c>
      <c r="G50" s="37"/>
      <c r="H50" s="37"/>
      <c r="I50" s="38">
        <f t="shared" si="0"/>
        <v>0</v>
      </c>
      <c r="J50" s="37"/>
      <c r="K50" s="37"/>
      <c r="L50" s="38">
        <f t="shared" si="1"/>
        <v>0</v>
      </c>
      <c r="M50" s="38">
        <f t="shared" si="2"/>
        <v>0</v>
      </c>
      <c r="N50" s="38">
        <f t="shared" si="3"/>
        <v>0</v>
      </c>
      <c r="O50" s="38">
        <f t="shared" si="4"/>
        <v>0</v>
      </c>
      <c r="P50" s="38">
        <f t="shared" si="5"/>
        <v>0</v>
      </c>
      <c r="Q50" s="38">
        <f t="shared" si="6"/>
        <v>0</v>
      </c>
    </row>
    <row r="51" spans="1:237" ht="38.25" x14ac:dyDescent="0.2">
      <c r="A51" s="105" t="s">
        <v>96</v>
      </c>
      <c r="B51" s="105" t="s">
        <v>720</v>
      </c>
      <c r="C51" s="205" t="s">
        <v>721</v>
      </c>
      <c r="D51" s="205"/>
      <c r="E51" s="105" t="s">
        <v>70</v>
      </c>
      <c r="F51" s="106">
        <v>284</v>
      </c>
      <c r="G51" s="37"/>
      <c r="H51" s="37"/>
      <c r="I51" s="38">
        <f t="shared" si="0"/>
        <v>0</v>
      </c>
      <c r="J51" s="37"/>
      <c r="K51" s="37"/>
      <c r="L51" s="38">
        <f t="shared" si="1"/>
        <v>0</v>
      </c>
      <c r="M51" s="38">
        <f t="shared" si="2"/>
        <v>0</v>
      </c>
      <c r="N51" s="38">
        <f t="shared" si="3"/>
        <v>0</v>
      </c>
      <c r="O51" s="38">
        <f t="shared" si="4"/>
        <v>0</v>
      </c>
      <c r="P51" s="38">
        <f t="shared" si="5"/>
        <v>0</v>
      </c>
      <c r="Q51" s="38">
        <f t="shared" si="6"/>
        <v>0</v>
      </c>
    </row>
    <row r="52" spans="1:237" ht="25.5" x14ac:dyDescent="0.2">
      <c r="A52" s="105" t="s">
        <v>275</v>
      </c>
      <c r="B52" s="105" t="s">
        <v>722</v>
      </c>
      <c r="C52" s="111" t="s">
        <v>737</v>
      </c>
      <c r="D52" s="111"/>
      <c r="E52" s="106" t="s">
        <v>126</v>
      </c>
      <c r="F52" s="106">
        <v>4</v>
      </c>
      <c r="G52" s="37"/>
      <c r="H52" s="37"/>
      <c r="I52" s="38">
        <f t="shared" si="0"/>
        <v>0</v>
      </c>
      <c r="J52" s="37"/>
      <c r="K52" s="37"/>
      <c r="L52" s="38">
        <f t="shared" si="1"/>
        <v>0</v>
      </c>
      <c r="M52" s="38">
        <f t="shared" si="2"/>
        <v>0</v>
      </c>
      <c r="N52" s="38">
        <f t="shared" si="3"/>
        <v>0</v>
      </c>
      <c r="O52" s="38">
        <f t="shared" si="4"/>
        <v>0</v>
      </c>
      <c r="P52" s="38">
        <f t="shared" si="5"/>
        <v>0</v>
      </c>
      <c r="Q52" s="38">
        <f t="shared" si="6"/>
        <v>0</v>
      </c>
    </row>
    <row r="53" spans="1:237" ht="25.5" x14ac:dyDescent="0.2">
      <c r="A53" s="105" t="s">
        <v>622</v>
      </c>
      <c r="B53" s="105" t="s">
        <v>722</v>
      </c>
      <c r="C53" s="111" t="s">
        <v>735</v>
      </c>
      <c r="D53" s="111"/>
      <c r="E53" s="106" t="s">
        <v>126</v>
      </c>
      <c r="F53" s="106">
        <v>1</v>
      </c>
      <c r="G53" s="37"/>
      <c r="H53" s="37"/>
      <c r="I53" s="38">
        <f t="shared" si="0"/>
        <v>0</v>
      </c>
      <c r="J53" s="37"/>
      <c r="K53" s="37"/>
      <c r="L53" s="38">
        <f t="shared" si="1"/>
        <v>0</v>
      </c>
      <c r="M53" s="38">
        <f t="shared" si="2"/>
        <v>0</v>
      </c>
      <c r="N53" s="38">
        <f t="shared" si="3"/>
        <v>0</v>
      </c>
      <c r="O53" s="38">
        <f t="shared" si="4"/>
        <v>0</v>
      </c>
      <c r="P53" s="38">
        <f t="shared" si="5"/>
        <v>0</v>
      </c>
      <c r="Q53" s="38">
        <f t="shared" si="6"/>
        <v>0</v>
      </c>
    </row>
    <row r="54" spans="1:237" ht="25.5" x14ac:dyDescent="0.2">
      <c r="A54" s="105"/>
      <c r="B54" s="105" t="s">
        <v>722</v>
      </c>
      <c r="C54" s="111" t="s">
        <v>736</v>
      </c>
      <c r="D54" s="111"/>
      <c r="E54" s="106" t="s">
        <v>126</v>
      </c>
      <c r="F54" s="106">
        <v>1</v>
      </c>
      <c r="G54" s="37"/>
      <c r="H54" s="37"/>
      <c r="I54" s="38">
        <f t="shared" si="0"/>
        <v>0</v>
      </c>
      <c r="J54" s="37"/>
      <c r="K54" s="37"/>
      <c r="L54" s="38">
        <f t="shared" si="1"/>
        <v>0</v>
      </c>
      <c r="M54" s="38">
        <f t="shared" si="2"/>
        <v>0</v>
      </c>
      <c r="N54" s="38">
        <f t="shared" si="3"/>
        <v>0</v>
      </c>
      <c r="O54" s="38">
        <f t="shared" si="4"/>
        <v>0</v>
      </c>
      <c r="P54" s="38">
        <f t="shared" si="5"/>
        <v>0</v>
      </c>
      <c r="Q54" s="38">
        <f t="shared" si="6"/>
        <v>0</v>
      </c>
    </row>
    <row r="55" spans="1:237" ht="51" x14ac:dyDescent="0.2">
      <c r="A55" s="105" t="s">
        <v>675</v>
      </c>
      <c r="B55" s="105" t="s">
        <v>723</v>
      </c>
      <c r="C55" s="111" t="s">
        <v>724</v>
      </c>
      <c r="D55" s="111"/>
      <c r="E55" s="106" t="s">
        <v>126</v>
      </c>
      <c r="F55" s="106">
        <v>6</v>
      </c>
      <c r="G55" s="37"/>
      <c r="H55" s="37"/>
      <c r="I55" s="38">
        <f t="shared" si="0"/>
        <v>0</v>
      </c>
      <c r="J55" s="37"/>
      <c r="K55" s="37"/>
      <c r="L55" s="38">
        <f t="shared" si="1"/>
        <v>0</v>
      </c>
      <c r="M55" s="38">
        <f t="shared" si="2"/>
        <v>0</v>
      </c>
      <c r="N55" s="38">
        <f t="shared" si="3"/>
        <v>0</v>
      </c>
      <c r="O55" s="38">
        <f t="shared" si="4"/>
        <v>0</v>
      </c>
      <c r="P55" s="38">
        <f t="shared" si="5"/>
        <v>0</v>
      </c>
      <c r="Q55" s="38">
        <f t="shared" si="6"/>
        <v>0</v>
      </c>
    </row>
    <row r="56" spans="1:237" ht="51" x14ac:dyDescent="0.2">
      <c r="A56" s="105" t="s">
        <v>725</v>
      </c>
      <c r="B56" s="105" t="s">
        <v>726</v>
      </c>
      <c r="C56" s="111" t="s">
        <v>727</v>
      </c>
      <c r="D56" s="111"/>
      <c r="E56" s="106" t="s">
        <v>126</v>
      </c>
      <c r="F56" s="106">
        <v>1</v>
      </c>
      <c r="G56" s="37"/>
      <c r="H56" s="37"/>
      <c r="I56" s="38">
        <f t="shared" si="0"/>
        <v>0</v>
      </c>
      <c r="J56" s="37"/>
      <c r="K56" s="37"/>
      <c r="L56" s="38">
        <f t="shared" si="1"/>
        <v>0</v>
      </c>
      <c r="M56" s="38">
        <f t="shared" si="2"/>
        <v>0</v>
      </c>
      <c r="N56" s="38">
        <f t="shared" si="3"/>
        <v>0</v>
      </c>
      <c r="O56" s="38">
        <f t="shared" si="4"/>
        <v>0</v>
      </c>
      <c r="P56" s="38">
        <f t="shared" si="5"/>
        <v>0</v>
      </c>
      <c r="Q56" s="38">
        <f t="shared" si="6"/>
        <v>0</v>
      </c>
    </row>
    <row r="57" spans="1:237" ht="25.5" x14ac:dyDescent="0.2">
      <c r="A57" s="105" t="s">
        <v>728</v>
      </c>
      <c r="B57" s="105" t="s">
        <v>729</v>
      </c>
      <c r="C57" s="205" t="s">
        <v>730</v>
      </c>
      <c r="D57" s="111"/>
      <c r="E57" s="105" t="s">
        <v>70</v>
      </c>
      <c r="F57" s="106">
        <v>786</v>
      </c>
      <c r="G57" s="37"/>
      <c r="H57" s="37"/>
      <c r="I57" s="38">
        <f t="shared" si="0"/>
        <v>0</v>
      </c>
      <c r="J57" s="37"/>
      <c r="K57" s="37"/>
      <c r="L57" s="38">
        <f t="shared" si="1"/>
        <v>0</v>
      </c>
      <c r="M57" s="38">
        <f t="shared" si="2"/>
        <v>0</v>
      </c>
      <c r="N57" s="38">
        <f t="shared" si="3"/>
        <v>0</v>
      </c>
      <c r="O57" s="38">
        <f t="shared" si="4"/>
        <v>0</v>
      </c>
      <c r="P57" s="38">
        <f t="shared" si="5"/>
        <v>0</v>
      </c>
      <c r="Q57" s="38">
        <f t="shared" si="6"/>
        <v>0</v>
      </c>
    </row>
    <row r="58" spans="1:237" ht="26.25" thickBot="1" x14ac:dyDescent="0.25">
      <c r="A58" s="108" t="s">
        <v>731</v>
      </c>
      <c r="B58" s="108" t="s">
        <v>732</v>
      </c>
      <c r="C58" s="112" t="s">
        <v>733</v>
      </c>
      <c r="D58" s="112"/>
      <c r="E58" s="108" t="s">
        <v>126</v>
      </c>
      <c r="F58" s="109">
        <v>28</v>
      </c>
      <c r="G58" s="77"/>
      <c r="H58" s="77"/>
      <c r="I58" s="78">
        <f t="shared" si="0"/>
        <v>0</v>
      </c>
      <c r="J58" s="77"/>
      <c r="K58" s="77"/>
      <c r="L58" s="78">
        <f t="shared" si="1"/>
        <v>0</v>
      </c>
      <c r="M58" s="78">
        <f t="shared" si="2"/>
        <v>0</v>
      </c>
      <c r="N58" s="78">
        <f t="shared" si="3"/>
        <v>0</v>
      </c>
      <c r="O58" s="78">
        <f t="shared" si="4"/>
        <v>0</v>
      </c>
      <c r="P58" s="78">
        <f t="shared" si="5"/>
        <v>0</v>
      </c>
      <c r="Q58" s="78">
        <f t="shared" si="6"/>
        <v>0</v>
      </c>
    </row>
    <row r="59" spans="1:237" x14ac:dyDescent="0.2">
      <c r="A59" s="324" t="s">
        <v>13</v>
      </c>
      <c r="B59" s="325"/>
      <c r="C59" s="325"/>
      <c r="D59" s="325"/>
      <c r="E59" s="325"/>
      <c r="F59" s="325"/>
      <c r="G59" s="325"/>
      <c r="H59" s="325"/>
      <c r="I59" s="325"/>
      <c r="J59" s="325"/>
      <c r="K59" s="325"/>
      <c r="L59" s="325"/>
      <c r="M59" s="39">
        <f>SUM(M17:M58)</f>
        <v>0</v>
      </c>
      <c r="N59" s="39">
        <f>SUM(N17:N58)</f>
        <v>0</v>
      </c>
      <c r="O59" s="39">
        <f>SUM(O17:O58)</f>
        <v>0</v>
      </c>
      <c r="P59" s="39">
        <f>SUM(P17:P58)</f>
        <v>0</v>
      </c>
      <c r="Q59" s="39">
        <f>SUM(Q17:Q58)</f>
        <v>0</v>
      </c>
      <c r="R59" s="16"/>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row>
    <row r="60" spans="1:237" ht="26.25" customHeight="1" thickBot="1" x14ac:dyDescent="0.25">
      <c r="A60" s="332" t="s">
        <v>37</v>
      </c>
      <c r="B60" s="333"/>
      <c r="C60" s="333"/>
      <c r="D60" s="333"/>
      <c r="E60" s="333"/>
      <c r="F60" s="333"/>
      <c r="G60" s="333"/>
      <c r="H60" s="333"/>
      <c r="I60" s="333"/>
      <c r="J60" s="333"/>
      <c r="K60" s="334"/>
      <c r="L60" s="40"/>
      <c r="M60" s="41"/>
      <c r="N60" s="41"/>
      <c r="O60" s="41">
        <f>ROUND(O59*L60,2)</f>
        <v>0</v>
      </c>
      <c r="P60" s="41"/>
      <c r="Q60" s="41">
        <f>O60</f>
        <v>0</v>
      </c>
      <c r="R60" s="42"/>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c r="GQ60" s="43"/>
      <c r="GR60" s="43"/>
      <c r="GS60" s="43"/>
      <c r="GT60" s="43"/>
      <c r="GU60" s="43"/>
      <c r="GV60" s="43"/>
      <c r="GW60" s="43"/>
      <c r="GX60" s="43"/>
      <c r="GY60" s="43"/>
      <c r="GZ60" s="43"/>
      <c r="HA60" s="43"/>
      <c r="HB60" s="43"/>
      <c r="HC60" s="43"/>
      <c r="HD60" s="43"/>
      <c r="HE60" s="43"/>
      <c r="HF60" s="43"/>
      <c r="HG60" s="43"/>
      <c r="HH60" s="43"/>
      <c r="HI60" s="43"/>
      <c r="HJ60" s="43"/>
      <c r="HK60" s="43"/>
      <c r="HL60" s="43"/>
      <c r="HM60" s="43"/>
      <c r="HN60" s="43"/>
      <c r="HO60" s="43"/>
      <c r="HP60" s="43"/>
      <c r="HQ60" s="43"/>
      <c r="HR60" s="43"/>
      <c r="HS60" s="43"/>
      <c r="HT60" s="43"/>
      <c r="HU60" s="43"/>
      <c r="HV60" s="43"/>
      <c r="HW60" s="43"/>
      <c r="HX60" s="43"/>
      <c r="HY60" s="43"/>
      <c r="HZ60" s="43"/>
      <c r="IA60" s="43"/>
      <c r="IB60" s="43"/>
      <c r="IC60" s="43"/>
    </row>
    <row r="61" spans="1:237" ht="16.5" thickBot="1" x14ac:dyDescent="0.25">
      <c r="A61" s="326" t="s">
        <v>35</v>
      </c>
      <c r="B61" s="327"/>
      <c r="C61" s="327"/>
      <c r="D61" s="327"/>
      <c r="E61" s="327"/>
      <c r="F61" s="327"/>
      <c r="G61" s="327"/>
      <c r="H61" s="327"/>
      <c r="I61" s="327"/>
      <c r="J61" s="327"/>
      <c r="K61" s="327"/>
      <c r="L61" s="327"/>
      <c r="M61" s="115">
        <f>M59</f>
        <v>0</v>
      </c>
      <c r="N61" s="115">
        <f>N59</f>
        <v>0</v>
      </c>
      <c r="O61" s="115">
        <f>O59+O60</f>
        <v>0</v>
      </c>
      <c r="P61" s="115">
        <f>P59</f>
        <v>0</v>
      </c>
      <c r="Q61" s="116">
        <f>Q59+Q60</f>
        <v>0</v>
      </c>
      <c r="R61" s="16"/>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row>
    <row r="62" spans="1:237" ht="15" customHeight="1" x14ac:dyDescent="0.2">
      <c r="A62" s="113"/>
      <c r="B62" s="113"/>
      <c r="C62" s="113"/>
      <c r="D62" s="113"/>
      <c r="E62" s="113"/>
      <c r="F62" s="113"/>
      <c r="G62" s="113"/>
      <c r="H62" s="113"/>
      <c r="I62" s="113"/>
      <c r="J62" s="113"/>
      <c r="K62" s="113"/>
      <c r="L62" s="113"/>
      <c r="M62" s="114"/>
      <c r="N62" s="114"/>
      <c r="O62" s="114"/>
      <c r="P62" s="114"/>
      <c r="Q62" s="114"/>
      <c r="R62" s="16"/>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row>
    <row r="63" spans="1:237" ht="12.75" customHeight="1" x14ac:dyDescent="0.2">
      <c r="A63" s="113"/>
      <c r="B63" s="113"/>
      <c r="C63" s="113"/>
      <c r="D63" s="113"/>
      <c r="E63" s="113"/>
      <c r="F63" s="113"/>
      <c r="G63" s="113"/>
      <c r="H63" s="113"/>
      <c r="I63" s="113"/>
      <c r="J63" s="113"/>
      <c r="K63" s="113"/>
      <c r="L63" s="113"/>
      <c r="M63" s="113"/>
      <c r="N63" s="113"/>
      <c r="O63" s="113"/>
      <c r="P63" s="113"/>
      <c r="Q63" s="114"/>
      <c r="R63" s="16"/>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row>
    <row r="64" spans="1:237" x14ac:dyDescent="0.2">
      <c r="A64" s="117" t="s">
        <v>36</v>
      </c>
      <c r="B64" s="113"/>
      <c r="C64" s="113"/>
      <c r="D64" s="113"/>
      <c r="E64" s="113"/>
      <c r="F64" s="113"/>
      <c r="G64" s="113"/>
      <c r="H64" s="113"/>
      <c r="I64" s="113"/>
      <c r="J64" s="113"/>
      <c r="K64" s="113"/>
      <c r="L64" s="113"/>
      <c r="M64" s="114"/>
      <c r="N64" s="114"/>
      <c r="O64" s="114"/>
      <c r="P64" s="114"/>
      <c r="Q64" s="114"/>
      <c r="R64" s="16"/>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row>
    <row r="65" spans="1:237" x14ac:dyDescent="0.2">
      <c r="A65" s="44"/>
      <c r="B65" s="44"/>
      <c r="C65" s="45"/>
      <c r="D65" s="45"/>
      <c r="E65" s="46"/>
      <c r="F65" s="47"/>
      <c r="G65" s="48"/>
      <c r="H65" s="48"/>
      <c r="I65" s="48"/>
      <c r="J65" s="48"/>
      <c r="K65" s="48"/>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c r="GE65" s="44"/>
      <c r="GF65" s="44"/>
      <c r="GG65" s="44"/>
      <c r="GH65" s="44"/>
      <c r="GI65" s="44"/>
      <c r="GJ65" s="44"/>
      <c r="GK65" s="44"/>
      <c r="GL65" s="44"/>
      <c r="GM65" s="44"/>
      <c r="GN65" s="44"/>
      <c r="GO65" s="44"/>
      <c r="GP65" s="44"/>
      <c r="GQ65" s="44"/>
      <c r="GR65" s="44"/>
      <c r="GS65" s="44"/>
      <c r="GT65" s="44"/>
      <c r="GU65" s="44"/>
      <c r="GV65" s="44"/>
      <c r="GW65" s="44"/>
      <c r="GX65" s="44"/>
      <c r="GY65" s="44"/>
      <c r="GZ65" s="44"/>
      <c r="HA65" s="44"/>
      <c r="HB65" s="44"/>
      <c r="HC65" s="44"/>
      <c r="HD65" s="44"/>
      <c r="HE65" s="44"/>
      <c r="HF65" s="44"/>
      <c r="HG65" s="44"/>
      <c r="HH65" s="44"/>
      <c r="HI65" s="44"/>
      <c r="HJ65" s="44"/>
      <c r="HK65" s="44"/>
      <c r="HL65" s="44"/>
      <c r="HM65" s="44"/>
      <c r="HN65" s="44"/>
      <c r="HO65" s="44"/>
      <c r="HP65" s="44"/>
      <c r="HQ65" s="44"/>
      <c r="HR65" s="44"/>
      <c r="HS65" s="44"/>
      <c r="HT65" s="44"/>
      <c r="HU65" s="44"/>
      <c r="HV65" s="44"/>
      <c r="HW65" s="44"/>
      <c r="HX65" s="44"/>
      <c r="HY65" s="44"/>
      <c r="HZ65" s="44"/>
      <c r="IA65" s="44"/>
      <c r="IB65" s="44"/>
      <c r="IC65" s="44"/>
    </row>
    <row r="66" spans="1:237" x14ac:dyDescent="0.2">
      <c r="A66" s="44"/>
      <c r="B66" s="44"/>
      <c r="C66" s="8"/>
      <c r="D66" s="49" t="s">
        <v>8</v>
      </c>
      <c r="E66" s="328">
        <f>Būv.KOPTĀME_!B30</f>
        <v>0</v>
      </c>
      <c r="F66" s="329"/>
      <c r="G66" s="329"/>
      <c r="H66" s="329"/>
      <c r="I66" s="329"/>
      <c r="J66" s="329"/>
      <c r="K66" s="329"/>
      <c r="L66" s="329"/>
      <c r="M66" s="329"/>
      <c r="N66" s="329"/>
      <c r="O66" s="329"/>
      <c r="P66" s="329"/>
      <c r="Q66" s="329"/>
      <c r="R66" s="48"/>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4"/>
      <c r="CF66" s="44"/>
      <c r="CG66" s="44"/>
      <c r="CH66" s="44"/>
      <c r="CI66" s="44"/>
      <c r="CJ66" s="44"/>
      <c r="CK66" s="44"/>
      <c r="CL66" s="44"/>
      <c r="CM66" s="44"/>
      <c r="CN66" s="44"/>
      <c r="CO66" s="44"/>
      <c r="CP66" s="44"/>
      <c r="CQ66" s="44"/>
      <c r="CR66" s="44"/>
      <c r="CS66" s="44"/>
      <c r="CT66" s="44"/>
      <c r="CU66" s="44"/>
      <c r="CV66" s="44"/>
      <c r="CW66" s="44"/>
      <c r="CX66" s="44"/>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c r="EU66" s="44"/>
      <c r="EV66" s="44"/>
      <c r="EW66" s="44"/>
      <c r="EX66" s="44"/>
      <c r="EY66" s="44"/>
      <c r="EZ66" s="44"/>
      <c r="FA66" s="44"/>
      <c r="FB66" s="44"/>
      <c r="FC66" s="44"/>
      <c r="FD66" s="44"/>
      <c r="FE66" s="44"/>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c r="GE66" s="44"/>
      <c r="GF66" s="44"/>
      <c r="GG66" s="44"/>
      <c r="GH66" s="44"/>
      <c r="GI66" s="44"/>
      <c r="GJ66" s="44"/>
      <c r="GK66" s="44"/>
      <c r="GL66" s="44"/>
      <c r="GM66" s="44"/>
      <c r="GN66" s="44"/>
      <c r="GO66" s="44"/>
      <c r="GP66" s="44"/>
      <c r="GQ66" s="44"/>
      <c r="GR66" s="44"/>
      <c r="GS66" s="44"/>
      <c r="GT66" s="44"/>
      <c r="GU66" s="44"/>
      <c r="GV66" s="44"/>
      <c r="GW66" s="44"/>
      <c r="GX66" s="44"/>
      <c r="GY66" s="44"/>
      <c r="GZ66" s="44"/>
      <c r="HA66" s="44"/>
      <c r="HB66" s="44"/>
      <c r="HC66" s="44"/>
      <c r="HD66" s="44"/>
      <c r="HE66" s="44"/>
      <c r="HF66" s="44"/>
      <c r="HG66" s="44"/>
      <c r="HH66" s="44"/>
      <c r="HI66" s="44"/>
      <c r="HJ66" s="44"/>
      <c r="HK66" s="44"/>
      <c r="HL66" s="44"/>
      <c r="HM66" s="44"/>
      <c r="HN66" s="44"/>
      <c r="HO66" s="44"/>
      <c r="HP66" s="44"/>
      <c r="HQ66" s="44"/>
      <c r="HR66" s="44"/>
      <c r="HS66" s="44"/>
      <c r="HT66" s="44"/>
      <c r="HU66" s="44"/>
      <c r="HV66" s="44"/>
      <c r="HW66" s="44"/>
      <c r="HX66" s="44"/>
      <c r="HY66" s="44"/>
      <c r="HZ66" s="44"/>
      <c r="IA66" s="44"/>
      <c r="IB66" s="44"/>
      <c r="IC66" s="44"/>
    </row>
    <row r="67" spans="1:237" x14ac:dyDescent="0.2">
      <c r="A67" s="50"/>
      <c r="B67" s="50"/>
      <c r="C67" s="8"/>
      <c r="D67" s="8"/>
      <c r="E67" s="321" t="s">
        <v>9</v>
      </c>
      <c r="F67" s="321"/>
      <c r="G67" s="321"/>
      <c r="H67" s="321"/>
      <c r="I67" s="321"/>
      <c r="J67" s="321"/>
      <c r="K67" s="321"/>
      <c r="L67" s="321"/>
      <c r="M67" s="321"/>
      <c r="N67" s="321"/>
      <c r="O67" s="321"/>
      <c r="P67" s="321"/>
      <c r="Q67" s="321"/>
      <c r="R67" s="16"/>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row>
    <row r="68" spans="1:237" x14ac:dyDescent="0.2">
      <c r="A68" s="51"/>
      <c r="B68" s="51"/>
      <c r="C68" s="8"/>
      <c r="D68" s="52" t="s">
        <v>14</v>
      </c>
      <c r="E68" s="330">
        <f>Kopsav.1!C44</f>
        <v>0</v>
      </c>
      <c r="F68" s="331"/>
      <c r="G68" s="331"/>
      <c r="H68" s="331"/>
      <c r="I68" s="331"/>
      <c r="J68" s="331"/>
      <c r="K68" s="331"/>
      <c r="L68" s="331"/>
      <c r="M68" s="331"/>
      <c r="N68" s="331"/>
      <c r="O68" s="331"/>
      <c r="P68" s="331"/>
      <c r="Q68" s="331"/>
      <c r="R68" s="16"/>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row>
    <row r="69" spans="1:237" x14ac:dyDescent="0.2">
      <c r="A69" s="51"/>
      <c r="B69" s="51"/>
      <c r="C69" s="53"/>
      <c r="D69" s="53"/>
      <c r="E69" s="321" t="s">
        <v>9</v>
      </c>
      <c r="F69" s="321"/>
      <c r="G69" s="321"/>
      <c r="H69" s="321"/>
      <c r="I69" s="321"/>
      <c r="J69" s="321"/>
      <c r="K69" s="321"/>
      <c r="L69" s="321"/>
      <c r="M69" s="321"/>
      <c r="N69" s="321"/>
      <c r="O69" s="321"/>
      <c r="P69" s="321"/>
      <c r="Q69" s="321"/>
      <c r="R69" s="16"/>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row>
    <row r="70" spans="1:237" x14ac:dyDescent="0.2">
      <c r="A70" s="51"/>
      <c r="B70" s="51"/>
      <c r="C70" s="8"/>
      <c r="D70" s="52" t="s">
        <v>15</v>
      </c>
      <c r="E70" s="322"/>
      <c r="F70" s="322"/>
      <c r="G70" s="322"/>
      <c r="H70" s="322"/>
      <c r="I70" s="54"/>
      <c r="J70" s="54"/>
      <c r="K70" s="54"/>
      <c r="L70" s="55"/>
      <c r="M70" s="55"/>
      <c r="N70" s="55"/>
      <c r="O70" s="55"/>
      <c r="P70" s="55"/>
      <c r="Q70" s="55"/>
      <c r="R70" s="16"/>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row>
    <row r="71" spans="1:237" x14ac:dyDescent="0.2">
      <c r="A71" s="51"/>
      <c r="B71" s="51"/>
      <c r="C71" s="323"/>
      <c r="D71" s="323"/>
      <c r="E71" s="323"/>
      <c r="F71" s="56"/>
      <c r="G71" s="57"/>
      <c r="H71" s="57"/>
      <c r="I71" s="57"/>
      <c r="J71" s="57"/>
      <c r="K71" s="57"/>
      <c r="L71" s="58"/>
      <c r="M71" s="58"/>
      <c r="N71" s="58"/>
      <c r="O71" s="58"/>
      <c r="P71" s="55"/>
      <c r="Q71" s="55"/>
      <c r="R71" s="16"/>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row>
    <row r="72" spans="1:237" x14ac:dyDescent="0.2">
      <c r="A72" s="59"/>
      <c r="B72" s="59"/>
      <c r="C72" s="60"/>
      <c r="D72" s="60"/>
      <c r="E72" s="61"/>
      <c r="F72" s="56"/>
      <c r="G72" s="62"/>
      <c r="H72" s="63"/>
      <c r="I72" s="63"/>
      <c r="J72" s="63"/>
      <c r="K72" s="63"/>
      <c r="L72" s="64"/>
      <c r="M72" s="64"/>
      <c r="N72" s="64"/>
      <c r="O72" s="64"/>
      <c r="P72" s="65"/>
      <c r="Q72" s="65"/>
      <c r="R72" s="18"/>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row>
    <row r="73" spans="1:237" x14ac:dyDescent="0.2">
      <c r="B73" s="118"/>
      <c r="C73" s="66"/>
      <c r="D73" s="66"/>
      <c r="E73" s="67"/>
      <c r="F73" s="68"/>
      <c r="G73" s="69"/>
      <c r="H73" s="69"/>
      <c r="I73" s="70"/>
      <c r="J73" s="69"/>
      <c r="K73" s="69"/>
      <c r="L73" s="7"/>
      <c r="M73" s="7"/>
      <c r="N73" s="7"/>
      <c r="O73" s="7"/>
      <c r="P73" s="7"/>
    </row>
    <row r="74" spans="1:237" ht="15" x14ac:dyDescent="0.2">
      <c r="B74" s="118"/>
      <c r="C74" s="122"/>
      <c r="D74" s="122"/>
      <c r="E74" s="122"/>
      <c r="F74" s="122"/>
      <c r="G74" s="122"/>
      <c r="H74" s="122"/>
      <c r="I74" s="122"/>
      <c r="J74" s="122"/>
      <c r="K74" s="122"/>
      <c r="L74" s="122"/>
      <c r="M74" s="122"/>
      <c r="N74" s="119"/>
      <c r="O74" s="120"/>
      <c r="P74" s="7"/>
    </row>
    <row r="75" spans="1:237" ht="15" x14ac:dyDescent="0.2">
      <c r="B75" s="118"/>
      <c r="C75" s="122"/>
      <c r="D75" s="122"/>
      <c r="E75" s="122"/>
      <c r="F75" s="122"/>
      <c r="G75" s="122"/>
      <c r="H75" s="122"/>
      <c r="I75" s="122"/>
      <c r="J75" s="122"/>
      <c r="K75" s="122"/>
      <c r="L75" s="122"/>
      <c r="M75" s="122"/>
      <c r="N75" s="119"/>
      <c r="O75" s="120"/>
      <c r="P75" s="7"/>
    </row>
    <row r="76" spans="1:237" ht="15" x14ac:dyDescent="0.2">
      <c r="B76" s="118"/>
      <c r="C76" s="122"/>
      <c r="D76" s="122"/>
      <c r="E76" s="122"/>
      <c r="F76" s="122"/>
      <c r="G76" s="122"/>
      <c r="H76" s="122"/>
      <c r="I76" s="122"/>
      <c r="J76" s="122"/>
      <c r="K76" s="122"/>
      <c r="L76" s="122"/>
      <c r="M76" s="122"/>
      <c r="N76" s="119"/>
      <c r="O76" s="120"/>
      <c r="P76" s="7"/>
    </row>
    <row r="77" spans="1:237" ht="14.25" x14ac:dyDescent="0.2">
      <c r="B77" s="118"/>
      <c r="C77" s="123"/>
      <c r="D77" s="123"/>
      <c r="E77" s="123"/>
      <c r="F77" s="123"/>
      <c r="G77" s="123"/>
      <c r="H77" s="123"/>
      <c r="I77" s="123"/>
      <c r="J77" s="123"/>
      <c r="K77" s="123"/>
      <c r="L77" s="123"/>
      <c r="M77" s="123"/>
      <c r="N77" s="123"/>
      <c r="O77" s="121"/>
      <c r="P77" s="7"/>
    </row>
    <row r="78" spans="1:237" x14ac:dyDescent="0.2">
      <c r="B78" s="118"/>
      <c r="C78" s="66"/>
      <c r="D78" s="66"/>
      <c r="E78" s="67"/>
      <c r="F78" s="68"/>
      <c r="G78" s="69"/>
      <c r="H78" s="69"/>
      <c r="I78" s="71"/>
      <c r="J78" s="69"/>
      <c r="K78" s="69"/>
      <c r="L78" s="7"/>
      <c r="M78" s="7"/>
      <c r="N78" s="7"/>
      <c r="O78" s="7"/>
      <c r="P78" s="7"/>
    </row>
    <row r="79" spans="1:237" x14ac:dyDescent="0.2">
      <c r="B79" s="118"/>
      <c r="C79" s="66"/>
      <c r="D79" s="66"/>
      <c r="E79" s="67"/>
      <c r="F79" s="68"/>
      <c r="G79" s="69"/>
      <c r="H79" s="69"/>
      <c r="I79" s="71"/>
      <c r="J79" s="72"/>
      <c r="K79" s="72"/>
      <c r="L79" s="9"/>
      <c r="M79" s="7"/>
      <c r="N79" s="7"/>
      <c r="O79" s="7"/>
      <c r="P79" s="7"/>
    </row>
    <row r="80" spans="1:237" x14ac:dyDescent="0.2">
      <c r="C80" s="66"/>
      <c r="D80" s="66"/>
      <c r="E80" s="67"/>
      <c r="F80" s="68"/>
      <c r="G80" s="69"/>
      <c r="H80" s="69"/>
      <c r="I80" s="69"/>
      <c r="J80" s="69"/>
      <c r="K80" s="69"/>
      <c r="L80" s="7"/>
    </row>
  </sheetData>
  <sheetProtection algorithmName="SHA-512" hashValue="SizmwG6PJwt7Dfsbt9j35MvniRWjKMxGBD58GCS8NgOo/AzmFfWr5kbKNemdboG+xwE4AxFf36vxXnO3FFCmgg==" saltValue="qufnbZh66W79b4Qsz4aO6A==" spinCount="100000" sheet="1" formatCells="0" formatColumns="0" formatRows="0" selectLockedCells="1" sort="0" autoFilter="0" pivotTables="0"/>
  <autoFilter ref="A16:Q61"/>
  <mergeCells count="21">
    <mergeCell ref="E67:Q67"/>
    <mergeCell ref="E68:Q68"/>
    <mergeCell ref="E69:Q69"/>
    <mergeCell ref="E70:H70"/>
    <mergeCell ref="C71:E71"/>
    <mergeCell ref="E66:Q66"/>
    <mergeCell ref="A4:Q4"/>
    <mergeCell ref="A6:Q6"/>
    <mergeCell ref="O11:P11"/>
    <mergeCell ref="O12:P12"/>
    <mergeCell ref="A14:A15"/>
    <mergeCell ref="B14:B15"/>
    <mergeCell ref="C14:C15"/>
    <mergeCell ref="D14:D15"/>
    <mergeCell ref="E14:E15"/>
    <mergeCell ref="F14:F15"/>
    <mergeCell ref="G14:L14"/>
    <mergeCell ref="M14:Q14"/>
    <mergeCell ref="A59:L59"/>
    <mergeCell ref="A60:K60"/>
    <mergeCell ref="A61:L61"/>
  </mergeCells>
  <pageMargins left="0.70866141732283472" right="0.70866141732283472" top="0.74803149606299213" bottom="0.74803149606299213" header="0.31496062992125984" footer="0.31496062992125984"/>
  <pageSetup scale="71" fitToHeight="0" orientation="landscape" cellComments="asDisplayed" r:id="rId1"/>
  <headerFooter>
    <oddFooter>&amp;C&amp;"time,Italic"&amp;10&amp;P (&amp;N)&amp;R&amp;"time,Italic"&amp;10&amp;A</oddFooter>
  </headerFooter>
  <rowBreaks count="1" manualBreakCount="1">
    <brk id="54" max="16"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65</vt:i4>
      </vt:variant>
    </vt:vector>
  </HeadingPairs>
  <TitlesOfParts>
    <vt:vector size="98" baseType="lpstr">
      <vt:lpstr>Būv.KOPTĀME_</vt:lpstr>
      <vt:lpstr>Kopsav.1</vt:lpstr>
      <vt:lpstr>1_TKT</vt:lpstr>
      <vt:lpstr>2_Sliežu ceļi</vt:lpstr>
      <vt:lpstr>3_Ceļi-Brauktuve</vt:lpstr>
      <vt:lpstr>4_ietve</vt:lpstr>
      <vt:lpstr>5_EL_apgaism.A</vt:lpstr>
      <vt:lpstr>6_EL_apgaims.N</vt:lpstr>
      <vt:lpstr>7_04kV</vt:lpstr>
      <vt:lpstr>8_10kV</vt:lpstr>
      <vt:lpstr>9_EST LT</vt:lpstr>
      <vt:lpstr>10_EST Lattekecom</vt:lpstr>
      <vt:lpstr>11_EST Ostkom</vt:lpstr>
      <vt:lpstr>12_VAS</vt:lpstr>
      <vt:lpstr>13_Ū</vt:lpstr>
      <vt:lpstr>14_K1</vt:lpstr>
      <vt:lpstr>15_K2</vt:lpstr>
      <vt:lpstr>15a_zemes darbi UKT</vt:lpstr>
      <vt:lpstr>Kopsav.2</vt:lpstr>
      <vt:lpstr>16_TKTa</vt:lpstr>
      <vt:lpstr>17_Sliežu ceļi</vt:lpstr>
      <vt:lpstr>18_BKa</vt:lpstr>
      <vt:lpstr>19_BKatbalstsiena</vt:lpstr>
      <vt:lpstr>20_Ceļi BRa</vt:lpstr>
      <vt:lpstr>21_Ietve</vt:lpstr>
      <vt:lpstr>22_ELKa</vt:lpstr>
      <vt:lpstr>23_ESTLattelecom</vt:lpstr>
      <vt:lpstr>24_EST LT</vt:lpstr>
      <vt:lpstr>25_EST LVRTC</vt:lpstr>
      <vt:lpstr>26_EST Emilija</vt:lpstr>
      <vt:lpstr>27_EST Ostcom</vt:lpstr>
      <vt:lpstr>28_VAS</vt:lpstr>
      <vt:lpstr>29_VNa</vt:lpstr>
      <vt:lpstr>'1_TKT'!Print_Area</vt:lpstr>
      <vt:lpstr>'10_EST Lattekecom'!Print_Area</vt:lpstr>
      <vt:lpstr>'11_EST Ostkom'!Print_Area</vt:lpstr>
      <vt:lpstr>'12_VAS'!Print_Area</vt:lpstr>
      <vt:lpstr>'13_Ū'!Print_Area</vt:lpstr>
      <vt:lpstr>'14_K1'!Print_Area</vt:lpstr>
      <vt:lpstr>'15_K2'!Print_Area</vt:lpstr>
      <vt:lpstr>'15a_zemes darbi UKT'!Print_Area</vt:lpstr>
      <vt:lpstr>'16_TKTa'!Print_Area</vt:lpstr>
      <vt:lpstr>'17_Sliežu ceļi'!Print_Area</vt:lpstr>
      <vt:lpstr>'18_BKa'!Print_Area</vt:lpstr>
      <vt:lpstr>'19_BKatbalstsiena'!Print_Area</vt:lpstr>
      <vt:lpstr>'2_Sliežu ceļi'!Print_Area</vt:lpstr>
      <vt:lpstr>'20_Ceļi BRa'!Print_Area</vt:lpstr>
      <vt:lpstr>'21_Ietve'!Print_Area</vt:lpstr>
      <vt:lpstr>'22_ELKa'!Print_Area</vt:lpstr>
      <vt:lpstr>'23_ESTLattelecom'!Print_Area</vt:lpstr>
      <vt:lpstr>'24_EST LT'!Print_Area</vt:lpstr>
      <vt:lpstr>'25_EST LVRTC'!Print_Area</vt:lpstr>
      <vt:lpstr>'26_EST Emilija'!Print_Area</vt:lpstr>
      <vt:lpstr>'27_EST Ostcom'!Print_Area</vt:lpstr>
      <vt:lpstr>'28_VAS'!Print_Area</vt:lpstr>
      <vt:lpstr>'29_VNa'!Print_Area</vt:lpstr>
      <vt:lpstr>'3_Ceļi-Brauktuve'!Print_Area</vt:lpstr>
      <vt:lpstr>'4_ietve'!Print_Area</vt:lpstr>
      <vt:lpstr>'5_EL_apgaism.A'!Print_Area</vt:lpstr>
      <vt:lpstr>'6_EL_apgaims.N'!Print_Area</vt:lpstr>
      <vt:lpstr>'7_04kV'!Print_Area</vt:lpstr>
      <vt:lpstr>'8_10kV'!Print_Area</vt:lpstr>
      <vt:lpstr>'9_EST LT'!Print_Area</vt:lpstr>
      <vt:lpstr>Būv.KOPTĀME_!Print_Area</vt:lpstr>
      <vt:lpstr>Kopsav.1!Print_Area</vt:lpstr>
      <vt:lpstr>Kopsav.2!Print_Area</vt:lpstr>
      <vt:lpstr>'1_TKT'!Print_Titles</vt:lpstr>
      <vt:lpstr>'10_EST Lattekecom'!Print_Titles</vt:lpstr>
      <vt:lpstr>'11_EST Ostkom'!Print_Titles</vt:lpstr>
      <vt:lpstr>'12_VAS'!Print_Titles</vt:lpstr>
      <vt:lpstr>'13_Ū'!Print_Titles</vt:lpstr>
      <vt:lpstr>'14_K1'!Print_Titles</vt:lpstr>
      <vt:lpstr>'15_K2'!Print_Titles</vt:lpstr>
      <vt:lpstr>'15a_zemes darbi UKT'!Print_Titles</vt:lpstr>
      <vt:lpstr>'16_TKTa'!Print_Titles</vt:lpstr>
      <vt:lpstr>'17_Sliežu ceļi'!Print_Titles</vt:lpstr>
      <vt:lpstr>'18_BKa'!Print_Titles</vt:lpstr>
      <vt:lpstr>'19_BKatbalstsiena'!Print_Titles</vt:lpstr>
      <vt:lpstr>'2_Sliežu ceļi'!Print_Titles</vt:lpstr>
      <vt:lpstr>'20_Ceļi BRa'!Print_Titles</vt:lpstr>
      <vt:lpstr>'21_Ietve'!Print_Titles</vt:lpstr>
      <vt:lpstr>'22_ELKa'!Print_Titles</vt:lpstr>
      <vt:lpstr>'23_ESTLattelecom'!Print_Titles</vt:lpstr>
      <vt:lpstr>'24_EST LT'!Print_Titles</vt:lpstr>
      <vt:lpstr>'25_EST LVRTC'!Print_Titles</vt:lpstr>
      <vt:lpstr>'26_EST Emilija'!Print_Titles</vt:lpstr>
      <vt:lpstr>'27_EST Ostcom'!Print_Titles</vt:lpstr>
      <vt:lpstr>'28_VAS'!Print_Titles</vt:lpstr>
      <vt:lpstr>'29_VNa'!Print_Titles</vt:lpstr>
      <vt:lpstr>'3_Ceļi-Brauktuve'!Print_Titles</vt:lpstr>
      <vt:lpstr>'4_ietve'!Print_Titles</vt:lpstr>
      <vt:lpstr>'5_EL_apgaism.A'!Print_Titles</vt:lpstr>
      <vt:lpstr>'6_EL_apgaims.N'!Print_Titles</vt:lpstr>
      <vt:lpstr>'7_04kV'!Print_Titles</vt:lpstr>
      <vt:lpstr>'8_10kV'!Print_Titles</vt:lpstr>
      <vt:lpstr>'9_EST LT'!Print_Titles</vt:lpstr>
      <vt:lpstr>Kopsav.1!Print_Titles</vt:lpstr>
      <vt:lpstr>Kopsav.2!Print_Titles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 Dimanta</dc:creator>
  <cp:lastModifiedBy>Inga Dimanta</cp:lastModifiedBy>
  <cp:lastPrinted>2017-01-02T08:27:40Z</cp:lastPrinted>
  <dcterms:created xsi:type="dcterms:W3CDTF">2014-02-14T08:06:14Z</dcterms:created>
  <dcterms:modified xsi:type="dcterms:W3CDTF">2017-03-10T13:14:42Z</dcterms:modified>
</cp:coreProperties>
</file>